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36" windowWidth="12120" windowHeight="9120" activeTab="2"/>
  </bookViews>
  <sheets>
    <sheet name="MK" sheetId="1" r:id="rId1"/>
    <sheet name="MB" sheetId="2" r:id="rId2"/>
    <sheet name="MC, MD" sheetId="3" r:id="rId3"/>
    <sheet name="Tas" sheetId="4" r:id="rId4"/>
    <sheet name="MK cup" sheetId="5" r:id="rId5"/>
    <sheet name="MB cup " sheetId="6" r:id="rId6"/>
    <sheet name="MC cup" sheetId="7" r:id="rId7"/>
    <sheet name="lisätyt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<sst xmlns="http://schemas.openxmlformats.org/spreadsheetml/2006/main" count="2460" uniqueCount="304">
  <si>
    <t>PT Espoo</t>
  </si>
  <si>
    <t>TIP-70</t>
  </si>
  <si>
    <t>Pöytä</t>
  </si>
  <si>
    <t>Päivä:</t>
  </si>
  <si>
    <t>Klo:</t>
  </si>
  <si>
    <t>Aleksei Repin</t>
  </si>
  <si>
    <t>Narva SK</t>
  </si>
  <si>
    <t>PuPy</t>
  </si>
  <si>
    <t>1</t>
  </si>
  <si>
    <t>2</t>
  </si>
  <si>
    <t>3</t>
  </si>
  <si>
    <t>4</t>
  </si>
  <si>
    <t>V</t>
  </si>
  <si>
    <t>T</t>
  </si>
  <si>
    <t>Eräsum</t>
  </si>
  <si>
    <t>Pistesum</t>
  </si>
  <si>
    <t>ero</t>
  </si>
  <si>
    <t>KuPTS</t>
  </si>
  <si>
    <t>TuPy</t>
  </si>
  <si>
    <t>MBF</t>
  </si>
  <si>
    <t>Teppo Ahti</t>
  </si>
  <si>
    <t>Koka</t>
  </si>
  <si>
    <t>tark</t>
  </si>
  <si>
    <t>Erät</t>
  </si>
  <si>
    <t>1-3</t>
  </si>
  <si>
    <t>2-4</t>
  </si>
  <si>
    <t>1-4</t>
  </si>
  <si>
    <t>2-3</t>
  </si>
  <si>
    <t>1-2</t>
  </si>
  <si>
    <t>3-4</t>
  </si>
  <si>
    <t>Marko Viidas</t>
  </si>
  <si>
    <t>Nömme SK</t>
  </si>
  <si>
    <t xml:space="preserve">Kirjoita vain erien jäännöspisteet( esim. 11-7  = 7 tai  6-11 = -6 ). Jos -0 (miinus nolla), anna etupilkku. </t>
  </si>
  <si>
    <t>Ängby SK</t>
  </si>
  <si>
    <t>Tim Olsbo</t>
  </si>
  <si>
    <t>Lauri Oja</t>
  </si>
  <si>
    <t>Pauli Hietikko</t>
  </si>
  <si>
    <t>Dmitry Vyskubov</t>
  </si>
  <si>
    <t>15:00</t>
  </si>
  <si>
    <t>umpire</t>
  </si>
  <si>
    <t>Sat 12.00</t>
  </si>
  <si>
    <t>Matches</t>
  </si>
  <si>
    <t>1.set</t>
  </si>
  <si>
    <t>2.set</t>
  </si>
  <si>
    <t>3.set</t>
  </si>
  <si>
    <t>4.set</t>
  </si>
  <si>
    <t>5.set</t>
  </si>
  <si>
    <t>Place</t>
  </si>
  <si>
    <t>Helsinki Open 2007</t>
  </si>
  <si>
    <t>Name</t>
  </si>
  <si>
    <t>Club</t>
  </si>
  <si>
    <t>Pool D</t>
  </si>
  <si>
    <t>Pool E</t>
  </si>
  <si>
    <t>Tyresö BTK</t>
  </si>
  <si>
    <t>Por-83</t>
  </si>
  <si>
    <t>Table 5</t>
  </si>
  <si>
    <t>Table 6</t>
  </si>
  <si>
    <t>Pool G</t>
  </si>
  <si>
    <t>Pool H</t>
  </si>
  <si>
    <t>Pool I</t>
  </si>
  <si>
    <t>Pool J</t>
  </si>
  <si>
    <t>Pool K</t>
  </si>
  <si>
    <t>Table 10</t>
  </si>
  <si>
    <t>Table 8</t>
  </si>
  <si>
    <t>Table 7</t>
  </si>
  <si>
    <t>Table 2</t>
  </si>
  <si>
    <t>Sakala LTK</t>
  </si>
  <si>
    <t>Luch</t>
  </si>
  <si>
    <t>Vint-90</t>
  </si>
  <si>
    <t>PT 75</t>
  </si>
  <si>
    <t>Valgu Pingo</t>
  </si>
  <si>
    <t>Mario Link</t>
  </si>
  <si>
    <t>Maksim Smirnov</t>
  </si>
  <si>
    <t>Andre Rodriguez</t>
  </si>
  <si>
    <t>Janne Relander</t>
  </si>
  <si>
    <t>Diep Luong</t>
  </si>
  <si>
    <t>Mikael Åström</t>
  </si>
  <si>
    <t>Erik Lindmäe</t>
  </si>
  <si>
    <t>Jouni Nousiainen</t>
  </si>
  <si>
    <t>Peter Åkerström</t>
  </si>
  <si>
    <t>Samir Abedir</t>
  </si>
  <si>
    <t>Mart Särg</t>
  </si>
  <si>
    <t>Antti Pekkarinen</t>
  </si>
  <si>
    <t>Joakim Tyfvander</t>
  </si>
  <si>
    <t>Mikael Frejborg</t>
  </si>
  <si>
    <t>Erik Ekberg</t>
  </si>
  <si>
    <t>Aleksi Hyttinen</t>
  </si>
  <si>
    <t>JPT</t>
  </si>
  <si>
    <t>Elias Tinfors</t>
  </si>
  <si>
    <t>Boys 17</t>
  </si>
  <si>
    <t>Sat 15.00</t>
  </si>
  <si>
    <t>Niklas Taanila</t>
  </si>
  <si>
    <t>Olli Tiainen</t>
  </si>
  <si>
    <t>Alo Peegel</t>
  </si>
  <si>
    <t>Martin Abramson</t>
  </si>
  <si>
    <t>Paju Eriksson</t>
  </si>
  <si>
    <t>5</t>
  </si>
  <si>
    <t>Eräsumma</t>
  </si>
  <si>
    <t>Veera Välimäki</t>
  </si>
  <si>
    <t>1-5</t>
  </si>
  <si>
    <t>3-5</t>
  </si>
  <si>
    <t>2-5</t>
  </si>
  <si>
    <t>4-5</t>
  </si>
  <si>
    <t>Alexandra Sokolova</t>
  </si>
  <si>
    <t>Pinja Eriksson</t>
  </si>
  <si>
    <t>Emma Rolig</t>
  </si>
  <si>
    <t>Marite Kallasorg</t>
  </si>
  <si>
    <t>Girls 16</t>
  </si>
  <si>
    <t>Julia Kirpu</t>
  </si>
  <si>
    <t>Julia Piliptshuk</t>
  </si>
  <si>
    <t>Table 11,12</t>
  </si>
  <si>
    <t>Girls 17</t>
  </si>
  <si>
    <t>PT 75 kansalliset</t>
  </si>
  <si>
    <t>MK</t>
  </si>
  <si>
    <t>Pöytä 1</t>
  </si>
  <si>
    <t>Pooli A</t>
  </si>
  <si>
    <t>Pooli B</t>
  </si>
  <si>
    <t>Pooli C</t>
  </si>
  <si>
    <t>Pooli D</t>
  </si>
  <si>
    <t>Pöytä 2</t>
  </si>
  <si>
    <t>Pöytä 3</t>
  </si>
  <si>
    <t>Esa Miettinen</t>
  </si>
  <si>
    <t>Vjatcheslav Abramov</t>
  </si>
  <si>
    <t>Petri Keivaara</t>
  </si>
  <si>
    <t>Juha Rossi</t>
  </si>
  <si>
    <t>Janne Jokinen</t>
  </si>
  <si>
    <t>Kuido Pöder</t>
  </si>
  <si>
    <t>Peter Eriksson</t>
  </si>
  <si>
    <t>Otto Tennilä</t>
  </si>
  <si>
    <t>Dinesh Jayabalakrishnan</t>
  </si>
  <si>
    <t>Pentti Ritalahti</t>
  </si>
  <si>
    <t>KoKu</t>
  </si>
  <si>
    <t>Vana</t>
  </si>
  <si>
    <t>Kari Halavaara</t>
  </si>
  <si>
    <t>Otto Boije</t>
  </si>
  <si>
    <t>Veikko Holm</t>
  </si>
  <si>
    <t>Kim Nyberg</t>
  </si>
  <si>
    <t>Heikki Laaksonen</t>
  </si>
  <si>
    <t>UU</t>
  </si>
  <si>
    <t>MC</t>
  </si>
  <si>
    <t>Pöytä 6</t>
  </si>
  <si>
    <t>Pöytä 7</t>
  </si>
  <si>
    <t xml:space="preserve">Jukka Filén </t>
  </si>
  <si>
    <t>HäKi</t>
  </si>
  <si>
    <t>Andre´ Rodriguez</t>
  </si>
  <si>
    <t>Yrjö Kerttula</t>
  </si>
  <si>
    <t>Isto Laaksonen</t>
  </si>
  <si>
    <t xml:space="preserve">Yrjö Kerttula </t>
  </si>
  <si>
    <t>Jyri Valtakoski</t>
  </si>
  <si>
    <t>Tero Mertanen</t>
  </si>
  <si>
    <t>Jancarlo Rodriguez</t>
  </si>
  <si>
    <t>Pertti Mäkinen</t>
  </si>
  <si>
    <t>Juhani Ala-Hukkala</t>
  </si>
  <si>
    <t>Benedikt Schoenborn</t>
  </si>
  <si>
    <t>Silver Star (CH)</t>
  </si>
  <si>
    <t>Seppo Nyberg</t>
  </si>
  <si>
    <t>Pekka Övermark</t>
  </si>
  <si>
    <t>Heikki Tanhua</t>
  </si>
  <si>
    <t>LPTS</t>
  </si>
  <si>
    <t>Vesa Välimäki</t>
  </si>
  <si>
    <t>Pertti Marjamäki</t>
  </si>
  <si>
    <t>Pooli E</t>
  </si>
  <si>
    <t>Pooli F</t>
  </si>
  <si>
    <t>MB</t>
  </si>
  <si>
    <t>Pöytä 8</t>
  </si>
  <si>
    <t>Pöytä 4,5</t>
  </si>
  <si>
    <t>Pöytä 9</t>
  </si>
  <si>
    <t>MD</t>
  </si>
  <si>
    <t>Olli Pihlajavaara</t>
  </si>
  <si>
    <t>Ari Ojanperä</t>
  </si>
  <si>
    <t>9.3.2008 13.00</t>
  </si>
  <si>
    <t>9.3.2008 10.00</t>
  </si>
  <si>
    <t>Kilpailut:</t>
  </si>
  <si>
    <t>Luokka:</t>
  </si>
  <si>
    <t>Aika:</t>
  </si>
  <si>
    <t>A2</t>
  </si>
  <si>
    <t>TAS</t>
  </si>
  <si>
    <t>9.3.2008 12.00</t>
  </si>
  <si>
    <t>Guido Pöder</t>
  </si>
  <si>
    <t>Jukka Dahlström</t>
  </si>
  <si>
    <t>B4</t>
  </si>
  <si>
    <t>C6</t>
  </si>
  <si>
    <t>D9</t>
  </si>
  <si>
    <t xml:space="preserve">Pooli </t>
  </si>
  <si>
    <t>Simo Pokki</t>
  </si>
  <si>
    <t>Mika Nuutinen</t>
  </si>
  <si>
    <t>Jaime Rodriguez</t>
  </si>
  <si>
    <t>André Rodriguez</t>
  </si>
  <si>
    <t>Jyrki Virtanen</t>
  </si>
  <si>
    <t>Iiro Tennilä</t>
  </si>
  <si>
    <t>Bo-Eric Herrgård</t>
  </si>
  <si>
    <t>Anders Lundström</t>
  </si>
  <si>
    <t>Thomas Lundström</t>
  </si>
  <si>
    <t>Pöytä 6,7</t>
  </si>
  <si>
    <t>Pöytä 8,9</t>
  </si>
  <si>
    <t>9.3.2008 14.30</t>
  </si>
  <si>
    <t xml:space="preserve">Pöytä </t>
  </si>
  <si>
    <t>A1</t>
  </si>
  <si>
    <t>C2</t>
  </si>
  <si>
    <t>B2</t>
  </si>
  <si>
    <t>D1</t>
  </si>
  <si>
    <t>C1</t>
  </si>
  <si>
    <t>D2</t>
  </si>
  <si>
    <t>B1</t>
  </si>
  <si>
    <t>E1</t>
  </si>
  <si>
    <t>F2</t>
  </si>
  <si>
    <t>E2</t>
  </si>
  <si>
    <t>F1</t>
  </si>
  <si>
    <t>Akeem Adewole</t>
  </si>
  <si>
    <t>Arvonnan jälkeen lisätty seuraavat pelaajat:</t>
  </si>
  <si>
    <t xml:space="preserve">PT 75 kansalliset </t>
  </si>
  <si>
    <t>Anders (MK ja Tas) ja Thomas (MB, MC ja Tas) Lundström jälki-ilmoittautuneina</t>
  </si>
  <si>
    <t>E Miettinen</t>
  </si>
  <si>
    <t>J Jokinen</t>
  </si>
  <si>
    <t>D Jayabalakrishnan</t>
  </si>
  <si>
    <t>K Halavaara</t>
  </si>
  <si>
    <t>O Tennilä</t>
  </si>
  <si>
    <t>P Keivaara</t>
  </si>
  <si>
    <t>A Lundström</t>
  </si>
  <si>
    <t>J Rossi</t>
  </si>
  <si>
    <t>Miettinen</t>
  </si>
  <si>
    <t>6,7,3</t>
  </si>
  <si>
    <t>Jayabalakrishnan</t>
  </si>
  <si>
    <t>-5,5,7,5</t>
  </si>
  <si>
    <t>Tennilä</t>
  </si>
  <si>
    <t>-7,-15,9,8,3</t>
  </si>
  <si>
    <t>Rossi</t>
  </si>
  <si>
    <t>8,10,3</t>
  </si>
  <si>
    <t>1,7,2</t>
  </si>
  <si>
    <t>6,-10,5,-7,4</t>
  </si>
  <si>
    <t>-7,7,-7,10,10</t>
  </si>
  <si>
    <t>O Boije</t>
  </si>
  <si>
    <t>I Tennilä</t>
  </si>
  <si>
    <t>K Pöder</t>
  </si>
  <si>
    <t>J Valtakoski</t>
  </si>
  <si>
    <t>P Eriksson</t>
  </si>
  <si>
    <t>J Dahlström</t>
  </si>
  <si>
    <t>H Tanhua</t>
  </si>
  <si>
    <t>V Holm</t>
  </si>
  <si>
    <t>P Ritalahti</t>
  </si>
  <si>
    <t>V Abramov</t>
  </si>
  <si>
    <t>-5,3,4,9</t>
  </si>
  <si>
    <t>Eriksson</t>
  </si>
  <si>
    <t>6,-8,10,6</t>
  </si>
  <si>
    <t>6,-7,1,6</t>
  </si>
  <si>
    <t>Holm</t>
  </si>
  <si>
    <t>7,10,9</t>
  </si>
  <si>
    <t>-11,7,-8,8,8</t>
  </si>
  <si>
    <t>Keivaara</t>
  </si>
  <si>
    <t>10,9,3</t>
  </si>
  <si>
    <t>Dahlström</t>
  </si>
  <si>
    <t>-11,6,9,8</t>
  </si>
  <si>
    <t>Abramov</t>
  </si>
  <si>
    <t>-7,3,10,-4,6</t>
  </si>
  <si>
    <t>4,1,9</t>
  </si>
  <si>
    <t>7,-7,6,4</t>
  </si>
  <si>
    <t>7,2,3</t>
  </si>
  <si>
    <t>A Rodriguez</t>
  </si>
  <si>
    <t>D Luong</t>
  </si>
  <si>
    <t>V Välimäki</t>
  </si>
  <si>
    <t>B Schoenborn</t>
  </si>
  <si>
    <t>Silver Star</t>
  </si>
  <si>
    <t>J Filen</t>
  </si>
  <si>
    <t>T Mertanen</t>
  </si>
  <si>
    <t>Rodriguez</t>
  </si>
  <si>
    <t>10,-8,4,8</t>
  </si>
  <si>
    <t>Välimäki</t>
  </si>
  <si>
    <t>8,6,6</t>
  </si>
  <si>
    <t>Filen</t>
  </si>
  <si>
    <t>9,-3,-7,8,8</t>
  </si>
  <si>
    <t>Tanhua</t>
  </si>
  <si>
    <t>8,7,9</t>
  </si>
  <si>
    <t>5,11,-7,-9,10</t>
  </si>
  <si>
    <t>9,11,12</t>
  </si>
  <si>
    <t>6,5,-8,5</t>
  </si>
  <si>
    <t>Luong</t>
  </si>
  <si>
    <t>-5,11,7,-10,7</t>
  </si>
  <si>
    <t>Lundström</t>
  </si>
  <si>
    <t>6,8,10</t>
  </si>
  <si>
    <t>Valtakoski</t>
  </si>
  <si>
    <t>3,8,6</t>
  </si>
  <si>
    <t>Jokinen</t>
  </si>
  <si>
    <t>8,9,8</t>
  </si>
  <si>
    <t>Pöder</t>
  </si>
  <si>
    <t>9,6,-8,8</t>
  </si>
  <si>
    <t>7,-8,15,9</t>
  </si>
  <si>
    <t>6,9,4</t>
  </si>
  <si>
    <t>6,11,4</t>
  </si>
  <si>
    <t>Nyberg</t>
  </si>
  <si>
    <t>-6,8,8,6</t>
  </si>
  <si>
    <t>Marjamäki</t>
  </si>
  <si>
    <t>1,9,9</t>
  </si>
  <si>
    <t>4,3,-6,-5,6</t>
  </si>
  <si>
    <t>7,9,7</t>
  </si>
  <si>
    <t>4,10,7</t>
  </si>
  <si>
    <t>6,-9,8,12</t>
  </si>
  <si>
    <t>-8,10,2,12</t>
  </si>
  <si>
    <t>-8,7,-8,9,6</t>
  </si>
  <si>
    <t>10,6,6</t>
  </si>
  <si>
    <t>-7,8,11,7</t>
  </si>
  <si>
    <t>9,-5,15,7</t>
  </si>
  <si>
    <t>PIST</t>
  </si>
  <si>
    <t>WO</t>
  </si>
  <si>
    <t>Akeem Adewole (MK) , joka oli unohdettu arvonnasta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</si>
</sst>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\.m\.yyyy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#,##0;\-#,##0"/>
    <numFmt numFmtId="184" formatCode="#,##0;[Red]\-#,##0"/>
    <numFmt numFmtId="185" formatCode="#,##0.00;\-#,##0.00"/>
    <numFmt numFmtId="186" formatCode="#,##0.00;[Red]\-#,##0.00"/>
    <numFmt numFmtId="187" formatCode="#,##0\ _m_k"/>
    <numFmt numFmtId="188" formatCode="00000"/>
    <numFmt numFmtId="189" formatCode="d\-mmm\-yyyy"/>
    <numFmt numFmtId="190" formatCode="dd\-mm\-yyyy"/>
    <numFmt numFmtId="191" formatCode="dd/mm/yyyy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#,##0.00\ &quot;€&quot;"/>
  </numFmts>
  <fonts count="35">
    <font>
      <sz val="12"/>
      <name val="Arial"/>
      <family val="0"/>
    </font>
    <font>
      <sz val="10"/>
      <name val="Arial"/>
      <family val="2"/>
    </font>
    <font>
      <sz val="12"/>
      <name val="SWISS"/>
      <family val="0"/>
    </font>
    <font>
      <sz val="9"/>
      <name val="Arial"/>
      <family val="2"/>
    </font>
    <font>
      <sz val="12"/>
      <color indexed="8"/>
      <name val="SWISS"/>
      <family val="2"/>
    </font>
    <font>
      <b/>
      <sz val="12"/>
      <color indexed="8"/>
      <name val="SWISS"/>
      <family val="0"/>
    </font>
    <font>
      <b/>
      <sz val="12"/>
      <name val="SWISS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i/>
      <sz val="9"/>
      <color indexed="8"/>
      <name val="SWISS"/>
      <family val="0"/>
    </font>
    <font>
      <u val="single"/>
      <sz val="12"/>
      <color indexed="8"/>
      <name val="SWISS"/>
      <family val="0"/>
    </font>
    <font>
      <u val="single"/>
      <sz val="12"/>
      <name val="SWISS"/>
      <family val="0"/>
    </font>
    <font>
      <sz val="9"/>
      <color indexed="8"/>
      <name val="SWISS"/>
      <family val="0"/>
    </font>
    <font>
      <sz val="9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SWISS"/>
      <family val="2"/>
    </font>
    <font>
      <b/>
      <sz val="10"/>
      <name val="Arial"/>
      <family val="0"/>
    </font>
    <font>
      <i/>
      <sz val="10"/>
      <color indexed="8"/>
      <name val="SWISS"/>
      <family val="0"/>
    </font>
    <font>
      <sz val="11"/>
      <color indexed="8"/>
      <name val="SWISS"/>
      <family val="0"/>
    </font>
    <font>
      <u val="single"/>
      <sz val="9"/>
      <color indexed="8"/>
      <name val="SWISS"/>
      <family val="0"/>
    </font>
    <font>
      <u val="single"/>
      <sz val="9"/>
      <name val="SWISS"/>
      <family val="0"/>
    </font>
    <font>
      <sz val="13"/>
      <name val="Arial"/>
      <family val="0"/>
    </font>
    <font>
      <sz val="10"/>
      <name val="MS Sans Serif"/>
      <family val="0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0"/>
    </font>
    <font>
      <b/>
      <sz val="12"/>
      <color indexed="10"/>
      <name val="SWISS"/>
      <family val="0"/>
    </font>
  </fonts>
  <fills count="9">
    <fill>
      <patternFill/>
    </fill>
    <fill>
      <patternFill patternType="gray125"/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72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6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5" xfId="0" applyFont="1" applyBorder="1" applyAlignment="1" applyProtection="1">
      <alignment/>
      <protection locked="0"/>
    </xf>
    <xf numFmtId="0" fontId="2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172" fontId="4" fillId="0" borderId="1" xfId="20" applyFont="1" applyBorder="1" applyAlignment="1" applyProtection="1">
      <alignment horizontal="center"/>
      <protection/>
    </xf>
    <xf numFmtId="172" fontId="9" fillId="0" borderId="9" xfId="20" applyFont="1" applyBorder="1" applyAlignment="1" applyProtection="1">
      <alignment horizontal="center"/>
      <protection/>
    </xf>
    <xf numFmtId="172" fontId="9" fillId="0" borderId="10" xfId="20" applyFont="1" applyBorder="1" applyAlignment="1" applyProtection="1">
      <alignment horizontal="center"/>
      <protection/>
    </xf>
    <xf numFmtId="172" fontId="11" fillId="0" borderId="2" xfId="20" applyFont="1" applyBorder="1" applyAlignment="1" applyProtection="1">
      <alignment horizontal="left"/>
      <protection/>
    </xf>
    <xf numFmtId="172" fontId="9" fillId="0" borderId="2" xfId="20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172" fontId="11" fillId="0" borderId="12" xfId="20" applyFont="1" applyBorder="1" applyAlignment="1" applyProtection="1">
      <alignment horizontal="center"/>
      <protection/>
    </xf>
    <xf numFmtId="172" fontId="4" fillId="2" borderId="13" xfId="20" applyFont="1" applyFill="1" applyBorder="1" applyAlignment="1" applyProtection="1">
      <alignment horizontal="center"/>
      <protection/>
    </xf>
    <xf numFmtId="172" fontId="4" fillId="2" borderId="14" xfId="20" applyFont="1" applyFill="1" applyBorder="1" applyAlignment="1" applyProtection="1">
      <alignment horizontal="center"/>
      <protection/>
    </xf>
    <xf numFmtId="172" fontId="4" fillId="0" borderId="13" xfId="20" applyFont="1" applyBorder="1" applyProtection="1">
      <alignment/>
      <protection/>
    </xf>
    <xf numFmtId="172" fontId="4" fillId="0" borderId="14" xfId="20" applyFont="1" applyBorder="1" applyProtection="1">
      <alignment/>
      <protection/>
    </xf>
    <xf numFmtId="172" fontId="5" fillId="0" borderId="15" xfId="20" applyFont="1" applyBorder="1" applyAlignment="1" applyProtection="1">
      <alignment horizontal="center"/>
      <protection/>
    </xf>
    <xf numFmtId="172" fontId="5" fillId="0" borderId="16" xfId="20" applyFont="1" applyBorder="1" applyAlignment="1" applyProtection="1">
      <alignment horizontal="center"/>
      <protection/>
    </xf>
    <xf numFmtId="172" fontId="11" fillId="0" borderId="17" xfId="20" applyFont="1" applyBorder="1" applyAlignment="1" applyProtection="1">
      <alignment horizontal="right"/>
      <protection/>
    </xf>
    <xf numFmtId="172" fontId="11" fillId="0" borderId="18" xfId="20" applyFont="1" applyBorder="1" applyAlignment="1" applyProtection="1">
      <alignment horizontal="center"/>
      <protection/>
    </xf>
    <xf numFmtId="0" fontId="7" fillId="3" borderId="19" xfId="0" applyFont="1" applyFill="1" applyBorder="1" applyAlignment="1">
      <alignment/>
    </xf>
    <xf numFmtId="0" fontId="7" fillId="4" borderId="11" xfId="0" applyFont="1" applyFill="1" applyBorder="1" applyAlignment="1">
      <alignment horizontal="center"/>
    </xf>
    <xf numFmtId="172" fontId="11" fillId="0" borderId="20" xfId="20" applyFont="1" applyBorder="1" applyAlignment="1" applyProtection="1">
      <alignment horizontal="center"/>
      <protection/>
    </xf>
    <xf numFmtId="172" fontId="4" fillId="0" borderId="21" xfId="20" applyFont="1" applyBorder="1" applyProtection="1">
      <alignment/>
      <protection/>
    </xf>
    <xf numFmtId="172" fontId="4" fillId="0" borderId="22" xfId="20" applyFont="1" applyBorder="1" applyProtection="1">
      <alignment/>
      <protection/>
    </xf>
    <xf numFmtId="172" fontId="4" fillId="2" borderId="21" xfId="20" applyFont="1" applyFill="1" applyBorder="1" applyAlignment="1" applyProtection="1">
      <alignment horizontal="center"/>
      <protection/>
    </xf>
    <xf numFmtId="172" fontId="4" fillId="2" borderId="22" xfId="20" applyFont="1" applyFill="1" applyBorder="1" applyAlignment="1" applyProtection="1">
      <alignment horizontal="center"/>
      <protection/>
    </xf>
    <xf numFmtId="172" fontId="11" fillId="0" borderId="23" xfId="2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/>
      <protection/>
    </xf>
    <xf numFmtId="172" fontId="4" fillId="0" borderId="2" xfId="20" applyFont="1" applyBorder="1" applyProtection="1">
      <alignment/>
      <protection/>
    </xf>
    <xf numFmtId="172" fontId="2" fillId="0" borderId="2" xfId="20" applyBorder="1">
      <alignment/>
      <protection/>
    </xf>
    <xf numFmtId="172" fontId="2" fillId="0" borderId="3" xfId="20" applyBorder="1">
      <alignment/>
      <protection/>
    </xf>
    <xf numFmtId="0" fontId="0" fillId="0" borderId="0" xfId="0" applyFont="1" applyAlignment="1">
      <alignment/>
    </xf>
    <xf numFmtId="0" fontId="7" fillId="5" borderId="0" xfId="0" applyFont="1" applyFill="1" applyAlignment="1">
      <alignment/>
    </xf>
    <xf numFmtId="0" fontId="7" fillId="5" borderId="11" xfId="0" applyFont="1" applyFill="1" applyBorder="1" applyAlignment="1">
      <alignment horizontal="center"/>
    </xf>
    <xf numFmtId="0" fontId="0" fillId="5" borderId="0" xfId="0" applyFill="1" applyAlignment="1">
      <alignment/>
    </xf>
    <xf numFmtId="172" fontId="11" fillId="0" borderId="24" xfId="20" applyFont="1" applyBorder="1" applyAlignment="1" applyProtection="1">
      <alignment horizontal="center"/>
      <protection/>
    </xf>
    <xf numFmtId="172" fontId="4" fillId="0" borderId="25" xfId="20" applyFont="1" applyBorder="1" applyProtection="1">
      <alignment/>
      <protection/>
    </xf>
    <xf numFmtId="172" fontId="2" fillId="0" borderId="26" xfId="20" applyBorder="1">
      <alignment/>
      <protection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 horizontal="center"/>
    </xf>
    <xf numFmtId="172" fontId="11" fillId="0" borderId="24" xfId="20" applyFont="1" applyBorder="1" applyAlignment="1" applyProtection="1" quotePrefix="1">
      <alignment horizontal="center"/>
      <protection/>
    </xf>
    <xf numFmtId="172" fontId="4" fillId="0" borderId="28" xfId="20" applyFont="1" applyBorder="1" applyProtection="1">
      <alignment/>
      <protection/>
    </xf>
    <xf numFmtId="172" fontId="5" fillId="0" borderId="15" xfId="20" applyFont="1" applyBorder="1" applyAlignment="1" applyProtection="1">
      <alignment horizontal="right"/>
      <protection/>
    </xf>
    <xf numFmtId="0" fontId="8" fillId="0" borderId="29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11" xfId="0" applyFont="1" applyBorder="1" applyAlignment="1">
      <alignment/>
    </xf>
    <xf numFmtId="0" fontId="3" fillId="4" borderId="11" xfId="0" applyFont="1" applyFill="1" applyBorder="1" applyAlignment="1">
      <alignment horizontal="center"/>
    </xf>
    <xf numFmtId="0" fontId="7" fillId="5" borderId="31" xfId="0" applyFont="1" applyFill="1" applyBorder="1" applyAlignment="1">
      <alignment/>
    </xf>
    <xf numFmtId="0" fontId="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5" borderId="35" xfId="0" applyFont="1" applyFill="1" applyBorder="1" applyAlignment="1">
      <alignment/>
    </xf>
    <xf numFmtId="0" fontId="7" fillId="0" borderId="36" xfId="0" applyFont="1" applyBorder="1" applyAlignment="1">
      <alignment/>
    </xf>
    <xf numFmtId="172" fontId="11" fillId="0" borderId="37" xfId="20" applyFont="1" applyBorder="1" applyAlignment="1" applyProtection="1" quotePrefix="1">
      <alignment horizontal="center"/>
      <protection/>
    </xf>
    <xf numFmtId="172" fontId="4" fillId="0" borderId="38" xfId="20" applyFont="1" applyBorder="1" applyProtection="1">
      <alignment/>
      <protection/>
    </xf>
    <xf numFmtId="172" fontId="5" fillId="0" borderId="39" xfId="20" applyFont="1" applyBorder="1" applyAlignment="1" applyProtection="1">
      <alignment horizontal="right"/>
      <protection/>
    </xf>
    <xf numFmtId="0" fontId="8" fillId="0" borderId="40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0" fontId="7" fillId="5" borderId="42" xfId="0" applyFont="1" applyFill="1" applyBorder="1" applyAlignment="1">
      <alignment/>
    </xf>
    <xf numFmtId="0" fontId="7" fillId="0" borderId="43" xfId="0" applyFont="1" applyBorder="1" applyAlignment="1">
      <alignment/>
    </xf>
    <xf numFmtId="172" fontId="9" fillId="0" borderId="44" xfId="20" applyFont="1" applyBorder="1" applyProtection="1">
      <alignment/>
      <protection/>
    </xf>
    <xf numFmtId="172" fontId="9" fillId="0" borderId="25" xfId="20" applyFont="1" applyBorder="1" applyProtection="1">
      <alignment/>
      <protection/>
    </xf>
    <xf numFmtId="172" fontId="9" fillId="0" borderId="45" xfId="20" applyFont="1" applyBorder="1" applyProtection="1">
      <alignment/>
      <protection/>
    </xf>
    <xf numFmtId="172" fontId="9" fillId="0" borderId="46" xfId="20" applyFont="1" applyBorder="1" applyProtection="1">
      <alignment/>
      <protection/>
    </xf>
    <xf numFmtId="172" fontId="9" fillId="0" borderId="7" xfId="20" applyFont="1" applyBorder="1" applyProtection="1">
      <alignment/>
      <protection/>
    </xf>
    <xf numFmtId="172" fontId="15" fillId="6" borderId="28" xfId="20" applyFont="1" applyFill="1" applyBorder="1" applyAlignment="1" applyProtection="1">
      <alignment horizontal="left"/>
      <protection locked="0"/>
    </xf>
    <xf numFmtId="172" fontId="15" fillId="6" borderId="47" xfId="20" applyFont="1" applyFill="1" applyBorder="1" applyAlignment="1" applyProtection="1">
      <alignment horizontal="left"/>
      <protection locked="0"/>
    </xf>
    <xf numFmtId="172" fontId="15" fillId="6" borderId="45" xfId="20" applyFont="1" applyFill="1" applyBorder="1" applyAlignment="1" applyProtection="1">
      <alignment horizontal="left"/>
      <protection locked="0"/>
    </xf>
    <xf numFmtId="172" fontId="15" fillId="0" borderId="2" xfId="20" applyFont="1" applyBorder="1" applyProtection="1">
      <alignment/>
      <protection/>
    </xf>
    <xf numFmtId="172" fontId="15" fillId="0" borderId="48" xfId="20" applyFont="1" applyBorder="1" applyProtection="1">
      <alignment/>
      <protection/>
    </xf>
    <xf numFmtId="172" fontId="15" fillId="0" borderId="44" xfId="20" applyFont="1" applyBorder="1" applyProtection="1">
      <alignment/>
      <protection/>
    </xf>
    <xf numFmtId="172" fontId="15" fillId="0" borderId="47" xfId="20" applyFont="1" applyBorder="1" applyProtection="1">
      <alignment/>
      <protection/>
    </xf>
    <xf numFmtId="172" fontId="15" fillId="0" borderId="48" xfId="20" applyFont="1" applyBorder="1" applyProtection="1">
      <alignment/>
      <protection/>
    </xf>
    <xf numFmtId="172" fontId="15" fillId="0" borderId="41" xfId="20" applyFont="1" applyBorder="1" applyProtection="1">
      <alignment/>
      <protection/>
    </xf>
    <xf numFmtId="0" fontId="3" fillId="0" borderId="0" xfId="0" applyFont="1" applyAlignment="1">
      <alignment/>
    </xf>
    <xf numFmtId="0" fontId="17" fillId="0" borderId="2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right"/>
      <protection locked="0"/>
    </xf>
    <xf numFmtId="172" fontId="15" fillId="0" borderId="4" xfId="20" applyFont="1" applyBorder="1" applyAlignment="1" applyProtection="1">
      <alignment horizontal="center"/>
      <protection/>
    </xf>
    <xf numFmtId="172" fontId="15" fillId="0" borderId="49" xfId="20" applyFont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/>
    </xf>
    <xf numFmtId="0" fontId="23" fillId="0" borderId="9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" fillId="6" borderId="16" xfId="0" applyFont="1" applyFill="1" applyBorder="1" applyAlignment="1">
      <alignment/>
    </xf>
    <xf numFmtId="0" fontId="1" fillId="6" borderId="50" xfId="0" applyFont="1" applyFill="1" applyBorder="1" applyAlignment="1">
      <alignment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172" fontId="15" fillId="0" borderId="17" xfId="20" applyFont="1" applyBorder="1" applyAlignment="1" applyProtection="1">
      <alignment horizontal="right"/>
      <protection/>
    </xf>
    <xf numFmtId="172" fontId="15" fillId="0" borderId="18" xfId="2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2" borderId="21" xfId="0" applyFont="1" applyFill="1" applyBorder="1" applyAlignment="1" applyProtection="1">
      <alignment horizontal="center"/>
      <protection/>
    </xf>
    <xf numFmtId="0" fontId="4" fillId="2" borderId="22" xfId="0" applyFont="1" applyFill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172" fontId="4" fillId="0" borderId="22" xfId="0" applyNumberFormat="1" applyFont="1" applyBorder="1" applyAlignment="1" applyProtection="1">
      <alignment horizontal="center"/>
      <protection/>
    </xf>
    <xf numFmtId="172" fontId="4" fillId="0" borderId="21" xfId="0" applyNumberFormat="1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1" fillId="6" borderId="6" xfId="0" applyFont="1" applyFill="1" applyBorder="1" applyAlignment="1">
      <alignment/>
    </xf>
    <xf numFmtId="0" fontId="1" fillId="6" borderId="52" xfId="0" applyFont="1" applyFill="1" applyBorder="1" applyAlignment="1">
      <alignment/>
    </xf>
    <xf numFmtId="172" fontId="4" fillId="0" borderId="53" xfId="0" applyNumberFormat="1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2" borderId="53" xfId="0" applyFont="1" applyFill="1" applyBorder="1" applyAlignment="1" applyProtection="1">
      <alignment horizontal="center"/>
      <protection/>
    </xf>
    <xf numFmtId="0" fontId="4" fillId="2" borderId="54" xfId="0" applyFont="1" applyFill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25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4" fillId="0" borderId="2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/>
      <protection/>
    </xf>
    <xf numFmtId="0" fontId="9" fillId="0" borderId="24" xfId="0" applyFont="1" applyBorder="1" applyAlignment="1" applyProtection="1" quotePrefix="1">
      <alignment horizontal="center"/>
      <protection/>
    </xf>
    <xf numFmtId="172" fontId="9" fillId="0" borderId="47" xfId="20" applyFont="1" applyBorder="1" applyProtection="1">
      <alignment/>
      <protection/>
    </xf>
    <xf numFmtId="0" fontId="26" fillId="0" borderId="45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2" fontId="8" fillId="0" borderId="29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26" fillId="0" borderId="46" xfId="0" applyFont="1" applyBorder="1" applyAlignment="1" applyProtection="1">
      <alignment/>
      <protection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172" fontId="9" fillId="0" borderId="60" xfId="20" applyFont="1" applyBorder="1" applyProtection="1">
      <alignment/>
      <protection/>
    </xf>
    <xf numFmtId="0" fontId="26" fillId="0" borderId="61" xfId="0" applyFont="1" applyBorder="1" applyAlignment="1" applyProtection="1">
      <alignment/>
      <protection/>
    </xf>
    <xf numFmtId="0" fontId="26" fillId="0" borderId="62" xfId="0" applyFont="1" applyBorder="1" applyAlignment="1" applyProtection="1">
      <alignment/>
      <protection/>
    </xf>
    <xf numFmtId="0" fontId="9" fillId="0" borderId="37" xfId="0" applyFont="1" applyBorder="1" applyAlignment="1" applyProtection="1" quotePrefix="1">
      <alignment horizontal="center"/>
      <protection/>
    </xf>
    <xf numFmtId="172" fontId="9" fillId="0" borderId="41" xfId="20" applyFont="1" applyBorder="1" applyProtection="1">
      <alignment/>
      <protection/>
    </xf>
    <xf numFmtId="0" fontId="26" fillId="0" borderId="63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 horizontal="center"/>
      <protection/>
    </xf>
    <xf numFmtId="172" fontId="8" fillId="0" borderId="64" xfId="0" applyNumberFormat="1" applyFont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17" fillId="0" borderId="48" xfId="0" applyFont="1" applyBorder="1" applyAlignment="1" applyProtection="1">
      <alignment/>
      <protection/>
    </xf>
    <xf numFmtId="0" fontId="15" fillId="0" borderId="4" xfId="0" applyFont="1" applyBorder="1" applyAlignment="1" applyProtection="1">
      <alignment horizontal="left"/>
      <protection/>
    </xf>
    <xf numFmtId="0" fontId="15" fillId="0" borderId="49" xfId="0" applyFont="1" applyBorder="1" applyAlignment="1" applyProtection="1">
      <alignment/>
      <protection locked="0"/>
    </xf>
    <xf numFmtId="0" fontId="15" fillId="0" borderId="45" xfId="0" applyFont="1" applyBorder="1" applyAlignment="1" applyProtection="1">
      <alignment/>
      <protection/>
    </xf>
    <xf numFmtId="0" fontId="7" fillId="0" borderId="67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68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69" xfId="0" applyBorder="1" applyAlignment="1">
      <alignment horizontal="center"/>
    </xf>
    <xf numFmtId="173" fontId="4" fillId="0" borderId="70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173" fontId="8" fillId="0" borderId="7" xfId="0" applyNumberFormat="1" applyFont="1" applyBorder="1" applyAlignment="1">
      <alignment horizontal="left"/>
    </xf>
    <xf numFmtId="173" fontId="8" fillId="0" borderId="71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172" fontId="15" fillId="6" borderId="72" xfId="20" applyFont="1" applyFill="1" applyBorder="1" applyAlignment="1" applyProtection="1">
      <alignment horizontal="center"/>
      <protection locked="0"/>
    </xf>
    <xf numFmtId="172" fontId="16" fillId="0" borderId="73" xfId="20" applyFont="1" applyBorder="1" applyAlignment="1" applyProtection="1">
      <alignment horizontal="center"/>
      <protection locked="0"/>
    </xf>
    <xf numFmtId="172" fontId="15" fillId="6" borderId="48" xfId="20" applyFont="1" applyFill="1" applyBorder="1" applyAlignment="1" applyProtection="1">
      <alignment horizontal="center"/>
      <protection locked="0"/>
    </xf>
    <xf numFmtId="172" fontId="16" fillId="0" borderId="25" xfId="20" applyFont="1" applyBorder="1" applyAlignment="1" applyProtection="1">
      <alignment horizontal="center"/>
      <protection locked="0"/>
    </xf>
    <xf numFmtId="172" fontId="15" fillId="6" borderId="16" xfId="20" applyFont="1" applyFill="1" applyBorder="1" applyAlignment="1" applyProtection="1" quotePrefix="1">
      <alignment horizontal="center"/>
      <protection locked="0"/>
    </xf>
    <xf numFmtId="172" fontId="16" fillId="0" borderId="74" xfId="20" applyFont="1" applyBorder="1" applyAlignment="1" applyProtection="1">
      <alignment horizontal="center"/>
      <protection locked="0"/>
    </xf>
    <xf numFmtId="172" fontId="15" fillId="6" borderId="30" xfId="20" applyFont="1" applyFill="1" applyBorder="1" applyAlignment="1" applyProtection="1">
      <alignment horizontal="center"/>
      <protection locked="0"/>
    </xf>
    <xf numFmtId="172" fontId="16" fillId="0" borderId="75" xfId="20" applyFont="1" applyBorder="1" applyAlignment="1" applyProtection="1">
      <alignment horizontal="center"/>
      <protection locked="0"/>
    </xf>
    <xf numFmtId="172" fontId="15" fillId="6" borderId="47" xfId="20" applyFont="1" applyFill="1" applyBorder="1" applyAlignment="1" applyProtection="1">
      <alignment horizontal="center"/>
      <protection locked="0"/>
    </xf>
    <xf numFmtId="172" fontId="16" fillId="0" borderId="28" xfId="20" applyFont="1" applyBorder="1" applyAlignment="1" applyProtection="1">
      <alignment horizontal="center"/>
      <protection locked="0"/>
    </xf>
    <xf numFmtId="172" fontId="15" fillId="6" borderId="76" xfId="20" applyFont="1" applyFill="1" applyBorder="1" applyAlignment="1" applyProtection="1">
      <alignment horizontal="center"/>
      <protection locked="0"/>
    </xf>
    <xf numFmtId="172" fontId="16" fillId="0" borderId="77" xfId="20" applyFont="1" applyBorder="1" applyAlignment="1" applyProtection="1">
      <alignment horizontal="center"/>
      <protection locked="0"/>
    </xf>
    <xf numFmtId="172" fontId="15" fillId="6" borderId="16" xfId="20" applyFont="1" applyFill="1" applyBorder="1" applyAlignment="1" applyProtection="1">
      <alignment horizontal="center"/>
      <protection locked="0"/>
    </xf>
    <xf numFmtId="172" fontId="27" fillId="6" borderId="76" xfId="20" applyFont="1" applyFill="1" applyBorder="1" applyAlignment="1" applyProtection="1">
      <alignment horizontal="center"/>
      <protection locked="0"/>
    </xf>
    <xf numFmtId="172" fontId="28" fillId="0" borderId="77" xfId="20" applyFont="1" applyBorder="1" applyAlignment="1" applyProtection="1">
      <alignment horizontal="center"/>
      <protection locked="0"/>
    </xf>
    <xf numFmtId="172" fontId="15" fillId="6" borderId="76" xfId="20" applyFont="1" applyFill="1" applyBorder="1" applyAlignment="1" applyProtection="1" quotePrefix="1">
      <alignment horizontal="center"/>
      <protection locked="0"/>
    </xf>
    <xf numFmtId="0" fontId="9" fillId="0" borderId="16" xfId="0" applyFont="1" applyBorder="1" applyAlignment="1" applyProtection="1">
      <alignment horizontal="center"/>
      <protection/>
    </xf>
    <xf numFmtId="0" fontId="9" fillId="0" borderId="74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3" fillId="0" borderId="78" xfId="0" applyFont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78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24" fillId="0" borderId="78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14" fontId="17" fillId="0" borderId="2" xfId="0" applyNumberFormat="1" applyFont="1" applyBorder="1" applyAlignment="1" applyProtection="1">
      <alignment horizontal="left"/>
      <protection locked="0"/>
    </xf>
    <xf numFmtId="0" fontId="29" fillId="0" borderId="0" xfId="22" applyFont="1">
      <alignment/>
      <protection/>
    </xf>
    <xf numFmtId="0" fontId="29" fillId="0" borderId="0" xfId="22" applyFont="1" applyAlignment="1">
      <alignment horizontal="center"/>
      <protection/>
    </xf>
    <xf numFmtId="0" fontId="3" fillId="0" borderId="0" xfId="22" applyFont="1">
      <alignment/>
      <protection/>
    </xf>
    <xf numFmtId="0" fontId="21" fillId="0" borderId="0" xfId="0" applyFont="1" applyAlignment="1">
      <alignment/>
    </xf>
    <xf numFmtId="0" fontId="3" fillId="0" borderId="0" xfId="22" applyFont="1" applyAlignment="1">
      <alignment horizontal="center"/>
      <protection/>
    </xf>
    <xf numFmtId="0" fontId="21" fillId="0" borderId="0" xfId="22" applyFont="1">
      <alignment/>
      <protection/>
    </xf>
    <xf numFmtId="0" fontId="21" fillId="7" borderId="0" xfId="21" applyFont="1" applyFill="1" applyBorder="1">
      <alignment/>
      <protection/>
    </xf>
    <xf numFmtId="49" fontId="3" fillId="0" borderId="0" xfId="22" applyNumberFormat="1" applyFont="1" applyAlignment="1">
      <alignment horizontal="center"/>
      <protection/>
    </xf>
    <xf numFmtId="0" fontId="3" fillId="0" borderId="80" xfId="22" applyFont="1" applyBorder="1" applyAlignment="1">
      <alignment horizontal="center"/>
      <protection/>
    </xf>
    <xf numFmtId="0" fontId="3" fillId="0" borderId="80" xfId="22" applyFont="1" applyBorder="1">
      <alignment/>
      <protection/>
    </xf>
    <xf numFmtId="1" fontId="3" fillId="0" borderId="0" xfId="22" applyNumberFormat="1" applyFont="1" applyAlignment="1">
      <alignment horizontal="left"/>
      <protection/>
    </xf>
    <xf numFmtId="0" fontId="3" fillId="8" borderId="0" xfId="22" applyFont="1" applyFill="1" applyProtection="1">
      <alignment/>
      <protection locked="0"/>
    </xf>
    <xf numFmtId="0" fontId="3" fillId="5" borderId="81" xfId="22" applyFont="1" applyFill="1" applyBorder="1" applyAlignment="1">
      <alignment horizontal="center"/>
      <protection/>
    </xf>
    <xf numFmtId="0" fontId="3" fillId="5" borderId="0" xfId="22" applyFont="1" applyFill="1" applyBorder="1">
      <alignment/>
      <protection/>
    </xf>
    <xf numFmtId="0" fontId="3" fillId="5" borderId="82" xfId="22" applyFont="1" applyFill="1" applyBorder="1">
      <alignment/>
      <protection/>
    </xf>
    <xf numFmtId="49" fontId="3" fillId="0" borderId="0" xfId="22" applyNumberFormat="1" applyFont="1" applyAlignment="1" applyProtection="1">
      <alignment horizontal="center"/>
      <protection locked="0"/>
    </xf>
    <xf numFmtId="0" fontId="3" fillId="5" borderId="83" xfId="22" applyFont="1" applyFill="1" applyBorder="1" applyAlignment="1">
      <alignment horizontal="center"/>
      <protection/>
    </xf>
    <xf numFmtId="0" fontId="3" fillId="5" borderId="84" xfId="22" applyFont="1" applyFill="1" applyBorder="1" applyAlignment="1">
      <alignment horizontal="left"/>
      <protection/>
    </xf>
    <xf numFmtId="0" fontId="3" fillId="5" borderId="85" xfId="22" applyFont="1" applyFill="1" applyBorder="1">
      <alignment/>
      <protection/>
    </xf>
    <xf numFmtId="49" fontId="3" fillId="0" borderId="86" xfId="22" applyNumberFormat="1" applyFont="1" applyBorder="1" applyAlignment="1" applyProtection="1">
      <alignment horizontal="center"/>
      <protection locked="0"/>
    </xf>
    <xf numFmtId="49" fontId="3" fillId="0" borderId="87" xfId="22" applyNumberFormat="1" applyFont="1" applyBorder="1" applyAlignment="1" applyProtection="1">
      <alignment horizontal="center"/>
      <protection locked="0"/>
    </xf>
    <xf numFmtId="0" fontId="3" fillId="0" borderId="81" xfId="22" applyFont="1" applyBorder="1" applyAlignment="1">
      <alignment horizontal="center"/>
      <protection/>
    </xf>
    <xf numFmtId="0" fontId="3" fillId="0" borderId="0" xfId="22" applyFont="1" applyBorder="1">
      <alignment/>
      <protection/>
    </xf>
    <xf numFmtId="0" fontId="3" fillId="0" borderId="82" xfId="22" applyFont="1" applyBorder="1">
      <alignment/>
      <protection/>
    </xf>
    <xf numFmtId="49" fontId="3" fillId="0" borderId="88" xfId="22" applyNumberFormat="1" applyFont="1" applyBorder="1" applyAlignment="1" applyProtection="1">
      <alignment horizontal="center"/>
      <protection locked="0"/>
    </xf>
    <xf numFmtId="49" fontId="3" fillId="0" borderId="82" xfId="22" applyNumberFormat="1" applyFont="1" applyBorder="1" applyAlignment="1" applyProtection="1">
      <alignment horizontal="center"/>
      <protection locked="0"/>
    </xf>
    <xf numFmtId="49" fontId="3" fillId="0" borderId="0" xfId="22" applyNumberFormat="1" applyFont="1" applyBorder="1" applyAlignment="1" applyProtection="1">
      <alignment horizontal="center"/>
      <protection locked="0"/>
    </xf>
    <xf numFmtId="0" fontId="3" fillId="0" borderId="83" xfId="22" applyFont="1" applyBorder="1" applyAlignment="1">
      <alignment horizontal="center"/>
      <protection/>
    </xf>
    <xf numFmtId="0" fontId="3" fillId="0" borderId="84" xfId="22" applyFont="1" applyBorder="1">
      <alignment/>
      <protection/>
    </xf>
    <xf numFmtId="0" fontId="3" fillId="0" borderId="85" xfId="22" applyFont="1" applyBorder="1">
      <alignment/>
      <protection/>
    </xf>
    <xf numFmtId="49" fontId="3" fillId="0" borderId="89" xfId="22" applyNumberFormat="1" applyFont="1" applyBorder="1" applyAlignment="1" applyProtection="1">
      <alignment horizontal="center"/>
      <protection locked="0"/>
    </xf>
    <xf numFmtId="0" fontId="3" fillId="0" borderId="0" xfId="22" applyFont="1" applyProtection="1">
      <alignment/>
      <protection locked="0"/>
    </xf>
    <xf numFmtId="0" fontId="3" fillId="0" borderId="90" xfId="22" applyFont="1" applyBorder="1" applyAlignment="1">
      <alignment horizontal="center"/>
      <protection/>
    </xf>
    <xf numFmtId="0" fontId="3" fillId="0" borderId="90" xfId="22" applyFont="1" applyBorder="1">
      <alignment/>
      <protection/>
    </xf>
    <xf numFmtId="49" fontId="3" fillId="0" borderId="91" xfId="22" applyNumberFormat="1" applyFont="1" applyBorder="1" applyAlignment="1" applyProtection="1">
      <alignment horizontal="center"/>
      <protection locked="0"/>
    </xf>
    <xf numFmtId="49" fontId="3" fillId="0" borderId="0" xfId="22" applyNumberFormat="1" applyFont="1" applyAlignment="1" applyProtection="1" quotePrefix="1">
      <alignment horizontal="center"/>
      <protection locked="0"/>
    </xf>
    <xf numFmtId="0" fontId="3" fillId="0" borderId="90" xfId="0" applyFont="1" applyBorder="1" applyAlignment="1">
      <alignment/>
    </xf>
    <xf numFmtId="49" fontId="3" fillId="0" borderId="0" xfId="0" applyNumberFormat="1" applyFont="1" applyAlignment="1" applyProtection="1">
      <alignment horizontal="center"/>
      <protection locked="0"/>
    </xf>
    <xf numFmtId="49" fontId="21" fillId="0" borderId="88" xfId="22" applyNumberFormat="1" applyFont="1" applyBorder="1" applyAlignment="1" applyProtection="1">
      <alignment horizontal="center"/>
      <protection locked="0"/>
    </xf>
    <xf numFmtId="1" fontId="3" fillId="0" borderId="0" xfId="22" applyNumberFormat="1" applyFont="1" applyAlignment="1" applyProtection="1">
      <alignment horizontal="center"/>
      <protection locked="0"/>
    </xf>
    <xf numFmtId="1" fontId="3" fillId="0" borderId="0" xfId="22" applyNumberFormat="1" applyFont="1" applyBorder="1" applyAlignment="1" applyProtection="1">
      <alignment horizontal="center"/>
      <protection locked="0"/>
    </xf>
    <xf numFmtId="1" fontId="3" fillId="0" borderId="0" xfId="22" applyNumberFormat="1" applyFont="1" applyAlignment="1">
      <alignment horizontal="center"/>
      <protection/>
    </xf>
    <xf numFmtId="172" fontId="4" fillId="6" borderId="16" xfId="20" applyFont="1" applyFill="1" applyBorder="1" applyAlignment="1" applyProtection="1">
      <alignment horizontal="center"/>
      <protection locked="0"/>
    </xf>
    <xf numFmtId="172" fontId="2" fillId="0" borderId="74" xfId="20" applyBorder="1" applyAlignment="1">
      <alignment horizontal="center"/>
      <protection/>
    </xf>
    <xf numFmtId="172" fontId="4" fillId="6" borderId="6" xfId="20" applyFont="1" applyFill="1" applyBorder="1" applyAlignment="1" applyProtection="1">
      <alignment horizontal="center"/>
      <protection locked="0"/>
    </xf>
    <xf numFmtId="172" fontId="2" fillId="0" borderId="71" xfId="20" applyBorder="1" applyAlignment="1">
      <alignment horizontal="center"/>
      <protection/>
    </xf>
    <xf numFmtId="172" fontId="4" fillId="6" borderId="16" xfId="20" applyFont="1" applyFill="1" applyBorder="1" applyAlignment="1" applyProtection="1" quotePrefix="1">
      <alignment horizontal="center"/>
      <protection locked="0"/>
    </xf>
    <xf numFmtId="172" fontId="4" fillId="6" borderId="48" xfId="20" applyFont="1" applyFill="1" applyBorder="1" applyAlignment="1" applyProtection="1">
      <alignment horizontal="center"/>
      <protection locked="0"/>
    </xf>
    <xf numFmtId="172" fontId="2" fillId="0" borderId="25" xfId="20" applyBorder="1" applyAlignment="1">
      <alignment horizontal="center"/>
      <protection/>
    </xf>
    <xf numFmtId="172" fontId="4" fillId="6" borderId="47" xfId="20" applyFont="1" applyFill="1" applyBorder="1" applyAlignment="1" applyProtection="1">
      <alignment horizontal="center"/>
      <protection locked="0"/>
    </xf>
    <xf numFmtId="172" fontId="2" fillId="0" borderId="28" xfId="20" applyBorder="1" applyAlignment="1">
      <alignment horizontal="center"/>
      <protection/>
    </xf>
    <xf numFmtId="172" fontId="4" fillId="6" borderId="47" xfId="20" applyFont="1" applyFill="1" applyBorder="1" applyAlignment="1" applyProtection="1" quotePrefix="1">
      <alignment horizontal="center"/>
      <protection locked="0"/>
    </xf>
    <xf numFmtId="172" fontId="13" fillId="6" borderId="47" xfId="20" applyFont="1" applyFill="1" applyBorder="1" applyAlignment="1" applyProtection="1">
      <alignment horizontal="center"/>
      <protection locked="0"/>
    </xf>
    <xf numFmtId="172" fontId="14" fillId="0" borderId="28" xfId="20" applyFont="1" applyBorder="1" applyAlignment="1">
      <alignment horizontal="center"/>
      <protection/>
    </xf>
    <xf numFmtId="172" fontId="9" fillId="0" borderId="48" xfId="20" applyFont="1" applyBorder="1" applyAlignment="1" applyProtection="1">
      <alignment horizontal="center"/>
      <protection/>
    </xf>
    <xf numFmtId="172" fontId="9" fillId="0" borderId="25" xfId="20" applyFont="1" applyBorder="1" applyAlignment="1" applyProtection="1">
      <alignment horizontal="center"/>
      <protection/>
    </xf>
    <xf numFmtId="172" fontId="9" fillId="0" borderId="48" xfId="20" applyFont="1" applyBorder="1" applyAlignment="1" applyProtection="1" quotePrefix="1">
      <alignment horizontal="center"/>
      <protection/>
    </xf>
    <xf numFmtId="172" fontId="10" fillId="0" borderId="16" xfId="20" applyFont="1" applyBorder="1" applyAlignment="1">
      <alignment horizontal="center"/>
      <protection/>
    </xf>
    <xf numFmtId="0" fontId="1" fillId="0" borderId="74" xfId="0" applyFont="1" applyBorder="1" applyAlignment="1">
      <alignment horizontal="center"/>
    </xf>
    <xf numFmtId="0" fontId="6" fillId="0" borderId="46" xfId="19" applyFont="1" applyBorder="1" applyAlignment="1">
      <alignment horizontal="center"/>
      <protection/>
    </xf>
    <xf numFmtId="0" fontId="6" fillId="0" borderId="7" xfId="19" applyFont="1" applyBorder="1" applyAlignment="1">
      <alignment horizontal="left"/>
      <protection/>
    </xf>
    <xf numFmtId="0" fontId="21" fillId="0" borderId="3" xfId="19" applyFont="1" applyBorder="1" applyAlignment="1">
      <alignment horizontal="center"/>
      <protection/>
    </xf>
    <xf numFmtId="0" fontId="0" fillId="0" borderId="7" xfId="19" applyBorder="1" applyAlignment="1">
      <alignment horizontal="left"/>
      <protection/>
    </xf>
    <xf numFmtId="0" fontId="3" fillId="0" borderId="68" xfId="0" applyFont="1" applyBorder="1" applyAlignment="1">
      <alignment/>
    </xf>
    <xf numFmtId="0" fontId="31" fillId="0" borderId="0" xfId="18" applyFont="1">
      <alignment/>
      <protection/>
    </xf>
    <xf numFmtId="0" fontId="32" fillId="0" borderId="0" xfId="18" applyFont="1">
      <alignment/>
      <protection/>
    </xf>
    <xf numFmtId="0" fontId="1" fillId="0" borderId="0" xfId="18">
      <alignment/>
      <protection/>
    </xf>
    <xf numFmtId="0" fontId="31" fillId="0" borderId="0" xfId="22" applyFont="1" applyAlignment="1">
      <alignment horizontal="center"/>
      <protection/>
    </xf>
    <xf numFmtId="0" fontId="32" fillId="0" borderId="0" xfId="22" applyFont="1">
      <alignment/>
      <protection/>
    </xf>
    <xf numFmtId="0" fontId="32" fillId="7" borderId="0" xfId="21" applyFont="1" applyFill="1" applyBorder="1">
      <alignment/>
      <protection/>
    </xf>
    <xf numFmtId="0" fontId="33" fillId="7" borderId="0" xfId="21" applyFont="1" applyFill="1" applyBorder="1">
      <alignment/>
      <protection/>
    </xf>
    <xf numFmtId="20" fontId="33" fillId="0" borderId="0" xfId="22" applyNumberFormat="1" applyFont="1">
      <alignment/>
      <protection/>
    </xf>
    <xf numFmtId="49" fontId="31" fillId="0" borderId="0" xfId="22" applyNumberFormat="1" applyFont="1" applyAlignment="1">
      <alignment horizontal="center"/>
      <protection/>
    </xf>
    <xf numFmtId="173" fontId="4" fillId="0" borderId="7" xfId="19" applyNumberFormat="1" applyFont="1" applyBorder="1" applyAlignment="1" applyProtection="1">
      <alignment horizontal="center"/>
      <protection locked="0"/>
    </xf>
    <xf numFmtId="0" fontId="6" fillId="0" borderId="69" xfId="19" applyFont="1" applyBorder="1" applyAlignment="1" quotePrefix="1">
      <alignment horizontal="left"/>
      <protection/>
    </xf>
    <xf numFmtId="172" fontId="9" fillId="0" borderId="10" xfId="20" applyFont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3" fillId="0" borderId="78" xfId="0" applyFont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69" xfId="0" applyBorder="1" applyAlignment="1">
      <alignment horizontal="center"/>
    </xf>
    <xf numFmtId="173" fontId="4" fillId="0" borderId="70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173" fontId="8" fillId="0" borderId="7" xfId="0" applyNumberFormat="1" applyFont="1" applyBorder="1" applyAlignment="1">
      <alignment horizontal="left"/>
    </xf>
    <xf numFmtId="173" fontId="8" fillId="0" borderId="71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14" fontId="17" fillId="0" borderId="2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/>
    </xf>
    <xf numFmtId="0" fontId="31" fillId="0" borderId="80" xfId="22" applyFont="1" applyBorder="1" applyAlignment="1">
      <alignment horizontal="center"/>
      <protection/>
    </xf>
    <xf numFmtId="0" fontId="31" fillId="0" borderId="80" xfId="22" applyFont="1" applyBorder="1">
      <alignment/>
      <protection/>
    </xf>
    <xf numFmtId="1" fontId="31" fillId="0" borderId="0" xfId="22" applyNumberFormat="1" applyFont="1" applyAlignment="1">
      <alignment horizontal="left"/>
      <protection/>
    </xf>
    <xf numFmtId="1" fontId="29" fillId="0" borderId="0" xfId="22" applyNumberFormat="1" applyFont="1" applyAlignment="1">
      <alignment horizontal="left"/>
      <protection/>
    </xf>
    <xf numFmtId="0" fontId="29" fillId="8" borderId="0" xfId="22" applyFont="1" applyFill="1" applyProtection="1">
      <alignment/>
      <protection locked="0"/>
    </xf>
    <xf numFmtId="0" fontId="31" fillId="5" borderId="81" xfId="22" applyFont="1" applyFill="1" applyBorder="1" applyAlignment="1">
      <alignment horizontal="center"/>
      <protection/>
    </xf>
    <xf numFmtId="0" fontId="31" fillId="5" borderId="0" xfId="22" applyFont="1" applyFill="1" applyBorder="1">
      <alignment/>
      <protection/>
    </xf>
    <xf numFmtId="0" fontId="31" fillId="5" borderId="92" xfId="22" applyFont="1" applyFill="1" applyBorder="1">
      <alignment/>
      <protection/>
    </xf>
    <xf numFmtId="49" fontId="31" fillId="0" borderId="0" xfId="22" applyNumberFormat="1" applyFont="1" applyAlignment="1" applyProtection="1">
      <alignment horizontal="center"/>
      <protection locked="0"/>
    </xf>
    <xf numFmtId="1" fontId="29" fillId="0" borderId="0" xfId="22" applyNumberFormat="1" applyFont="1" applyAlignment="1">
      <alignment horizontal="center"/>
      <protection/>
    </xf>
    <xf numFmtId="0" fontId="31" fillId="5" borderId="83" xfId="22" applyFont="1" applyFill="1" applyBorder="1" applyAlignment="1">
      <alignment horizontal="center"/>
      <protection/>
    </xf>
    <xf numFmtId="0" fontId="31" fillId="5" borderId="84" xfId="22" applyFont="1" applyFill="1" applyBorder="1" applyAlignment="1">
      <alignment horizontal="left"/>
      <protection/>
    </xf>
    <xf numFmtId="0" fontId="31" fillId="5" borderId="85" xfId="22" applyFont="1" applyFill="1" applyBorder="1">
      <alignment/>
      <protection/>
    </xf>
    <xf numFmtId="49" fontId="31" fillId="0" borderId="86" xfId="22" applyNumberFormat="1" applyFont="1" applyBorder="1" applyAlignment="1" applyProtection="1">
      <alignment horizontal="center"/>
      <protection locked="0"/>
    </xf>
    <xf numFmtId="49" fontId="31" fillId="0" borderId="87" xfId="22" applyNumberFormat="1" applyFont="1" applyBorder="1" applyAlignment="1" applyProtection="1">
      <alignment horizontal="center"/>
      <protection locked="0"/>
    </xf>
    <xf numFmtId="0" fontId="31" fillId="0" borderId="81" xfId="22" applyFont="1" applyBorder="1" applyAlignment="1">
      <alignment horizontal="center"/>
      <protection/>
    </xf>
    <xf numFmtId="0" fontId="31" fillId="0" borderId="0" xfId="22" applyFont="1" applyBorder="1">
      <alignment/>
      <protection/>
    </xf>
    <xf numFmtId="0" fontId="31" fillId="0" borderId="93" xfId="22" applyFont="1" applyFill="1" applyBorder="1">
      <alignment/>
      <protection/>
    </xf>
    <xf numFmtId="49" fontId="31" fillId="0" borderId="88" xfId="22" applyNumberFormat="1" applyFont="1" applyBorder="1" applyAlignment="1" applyProtection="1">
      <alignment horizontal="center"/>
      <protection locked="0"/>
    </xf>
    <xf numFmtId="49" fontId="31" fillId="0" borderId="82" xfId="22" applyNumberFormat="1" applyFont="1" applyBorder="1" applyAlignment="1" applyProtection="1">
      <alignment horizontal="center"/>
      <protection locked="0"/>
    </xf>
    <xf numFmtId="49" fontId="31" fillId="0" borderId="0" xfId="22" applyNumberFormat="1" applyFont="1" applyBorder="1" applyAlignment="1" applyProtection="1">
      <alignment horizontal="center"/>
      <protection locked="0"/>
    </xf>
    <xf numFmtId="0" fontId="31" fillId="0" borderId="83" xfId="22" applyFont="1" applyBorder="1" applyAlignment="1">
      <alignment horizontal="center"/>
      <protection/>
    </xf>
    <xf numFmtId="0" fontId="31" fillId="0" borderId="84" xfId="22" applyFont="1" applyBorder="1">
      <alignment/>
      <protection/>
    </xf>
    <xf numFmtId="0" fontId="17" fillId="0" borderId="68" xfId="19" applyFont="1" applyBorder="1" applyAlignment="1" applyProtection="1">
      <alignment horizontal="left"/>
      <protection locked="0"/>
    </xf>
    <xf numFmtId="0" fontId="18" fillId="0" borderId="3" xfId="19" applyFont="1" applyBorder="1" applyAlignment="1">
      <alignment horizontal="center"/>
      <protection/>
    </xf>
    <xf numFmtId="0" fontId="6" fillId="0" borderId="69" xfId="19" applyFont="1" applyBorder="1" applyAlignment="1" applyProtection="1">
      <alignment horizontal="center"/>
      <protection locked="0"/>
    </xf>
    <xf numFmtId="0" fontId="31" fillId="0" borderId="85" xfId="22" applyFont="1" applyFill="1" applyBorder="1">
      <alignment/>
      <protection/>
    </xf>
    <xf numFmtId="0" fontId="31" fillId="5" borderId="93" xfId="22" applyFont="1" applyFill="1" applyBorder="1">
      <alignment/>
      <protection/>
    </xf>
    <xf numFmtId="49" fontId="31" fillId="0" borderId="0" xfId="22" applyNumberFormat="1" applyFont="1" applyBorder="1" applyAlignment="1">
      <alignment horizontal="center"/>
      <protection/>
    </xf>
    <xf numFmtId="49" fontId="31" fillId="0" borderId="89" xfId="22" applyNumberFormat="1" applyFont="1" applyBorder="1" applyAlignment="1" applyProtection="1">
      <alignment horizontal="center"/>
      <protection locked="0"/>
    </xf>
    <xf numFmtId="0" fontId="31" fillId="0" borderId="92" xfId="22" applyFont="1" applyFill="1" applyBorder="1">
      <alignment/>
      <protection/>
    </xf>
    <xf numFmtId="0" fontId="31" fillId="0" borderId="94" xfId="22" applyFont="1" applyFill="1" applyBorder="1">
      <alignment/>
      <protection/>
    </xf>
    <xf numFmtId="0" fontId="31" fillId="0" borderId="95" xfId="22" applyFont="1" applyBorder="1" applyAlignment="1">
      <alignment horizontal="center"/>
      <protection/>
    </xf>
    <xf numFmtId="0" fontId="31" fillId="0" borderId="95" xfId="22" applyFont="1" applyBorder="1">
      <alignment/>
      <protection/>
    </xf>
    <xf numFmtId="0" fontId="31" fillId="5" borderId="82" xfId="22" applyFont="1" applyFill="1" applyBorder="1">
      <alignment/>
      <protection/>
    </xf>
    <xf numFmtId="0" fontId="31" fillId="0" borderId="82" xfId="22" applyFont="1" applyBorder="1">
      <alignment/>
      <protection/>
    </xf>
    <xf numFmtId="0" fontId="31" fillId="0" borderId="85" xfId="22" applyFont="1" applyBorder="1">
      <alignment/>
      <protection/>
    </xf>
    <xf numFmtId="0" fontId="29" fillId="0" borderId="0" xfId="22" applyFont="1" applyProtection="1">
      <alignment/>
      <protection locked="0"/>
    </xf>
    <xf numFmtId="0" fontId="31" fillId="0" borderId="90" xfId="22" applyFont="1" applyBorder="1" applyAlignment="1">
      <alignment horizontal="center"/>
      <protection/>
    </xf>
    <xf numFmtId="0" fontId="31" fillId="0" borderId="90" xfId="22" applyFont="1" applyBorder="1">
      <alignment/>
      <protection/>
    </xf>
    <xf numFmtId="49" fontId="31" fillId="0" borderId="96" xfId="22" applyNumberFormat="1" applyFont="1" applyBorder="1" applyAlignment="1" applyProtection="1">
      <alignment horizontal="center"/>
      <protection locked="0"/>
    </xf>
    <xf numFmtId="1" fontId="33" fillId="0" borderId="0" xfId="22" applyNumberFormat="1" applyFont="1" applyBorder="1" applyAlignment="1">
      <alignment horizontal="center"/>
      <protection/>
    </xf>
    <xf numFmtId="0" fontId="31" fillId="0" borderId="95" xfId="18" applyFont="1" applyBorder="1">
      <alignment/>
      <protection/>
    </xf>
    <xf numFmtId="49" fontId="31" fillId="0" borderId="0" xfId="18" applyNumberFormat="1" applyFont="1" applyAlignment="1">
      <alignment horizontal="center"/>
      <protection/>
    </xf>
    <xf numFmtId="0" fontId="5" fillId="0" borderId="1" xfId="19" applyFont="1" applyBorder="1" applyAlignment="1" applyProtection="1">
      <alignment/>
      <protection locked="0"/>
    </xf>
    <xf numFmtId="0" fontId="17" fillId="0" borderId="2" xfId="19" applyFont="1" applyBorder="1" applyAlignment="1" applyProtection="1">
      <alignment horizontal="center"/>
      <protection locked="0"/>
    </xf>
    <xf numFmtId="0" fontId="18" fillId="0" borderId="2" xfId="19" applyFont="1" applyBorder="1" applyAlignment="1" applyProtection="1">
      <alignment horizontal="center"/>
      <protection locked="0"/>
    </xf>
    <xf numFmtId="0" fontId="6" fillId="0" borderId="2" xfId="19" applyFont="1" applyBorder="1" applyAlignment="1" applyProtection="1">
      <alignment horizontal="center"/>
      <protection locked="0"/>
    </xf>
    <xf numFmtId="0" fontId="6" fillId="0" borderId="3" xfId="19" applyFont="1" applyBorder="1" applyAlignment="1" applyProtection="1">
      <alignment horizontal="center"/>
      <protection locked="0"/>
    </xf>
    <xf numFmtId="0" fontId="22" fillId="0" borderId="1" xfId="19" applyFont="1" applyBorder="1" applyAlignment="1" applyProtection="1">
      <alignment horizontal="center"/>
      <protection/>
    </xf>
    <xf numFmtId="0" fontId="4" fillId="0" borderId="2" xfId="19" applyFont="1" applyBorder="1" applyAlignment="1" applyProtection="1">
      <alignment horizontal="center"/>
      <protection/>
    </xf>
    <xf numFmtId="0" fontId="2" fillId="0" borderId="4" xfId="19" applyFont="1" applyBorder="1" applyAlignment="1">
      <alignment horizontal="left"/>
      <protection/>
    </xf>
    <xf numFmtId="0" fontId="2" fillId="0" borderId="2" xfId="19" applyFont="1" applyBorder="1" applyAlignment="1">
      <alignment horizontal="center"/>
      <protection/>
    </xf>
    <xf numFmtId="0" fontId="0" fillId="0" borderId="0" xfId="19">
      <alignment/>
      <protection/>
    </xf>
    <xf numFmtId="0" fontId="3" fillId="0" borderId="0" xfId="19" applyFont="1">
      <alignment/>
      <protection/>
    </xf>
    <xf numFmtId="0" fontId="1" fillId="0" borderId="0" xfId="19" applyFont="1">
      <alignment/>
      <protection/>
    </xf>
    <xf numFmtId="0" fontId="5" fillId="0" borderId="5" xfId="19" applyFont="1" applyBorder="1" applyAlignment="1" applyProtection="1">
      <alignment/>
      <protection locked="0"/>
    </xf>
    <xf numFmtId="0" fontId="7" fillId="0" borderId="97" xfId="19" applyFont="1" applyBorder="1" applyAlignment="1">
      <alignment horizontal="center"/>
      <protection/>
    </xf>
    <xf numFmtId="0" fontId="17" fillId="0" borderId="7" xfId="19" applyFont="1" applyBorder="1" applyAlignment="1" applyProtection="1">
      <alignment horizontal="center"/>
      <protection locked="0"/>
    </xf>
    <xf numFmtId="0" fontId="16" fillId="0" borderId="7" xfId="19" applyFont="1" applyBorder="1" applyAlignment="1" applyProtection="1">
      <alignment horizontal="right"/>
      <protection locked="0"/>
    </xf>
    <xf numFmtId="0" fontId="2" fillId="0" borderId="6" xfId="19" applyFont="1" applyBorder="1" applyAlignment="1">
      <alignment horizontal="left"/>
      <protection/>
    </xf>
    <xf numFmtId="0" fontId="1" fillId="0" borderId="11" xfId="19" applyFont="1" applyBorder="1" applyAlignment="1">
      <alignment horizontal="center"/>
      <protection/>
    </xf>
    <xf numFmtId="0" fontId="7" fillId="3" borderId="19" xfId="19" applyFont="1" applyFill="1" applyBorder="1">
      <alignment/>
      <protection/>
    </xf>
    <xf numFmtId="0" fontId="7" fillId="4" borderId="11" xfId="19" applyFont="1" applyFill="1" applyBorder="1" applyAlignment="1">
      <alignment horizontal="center"/>
      <protection/>
    </xf>
    <xf numFmtId="0" fontId="12" fillId="0" borderId="2" xfId="19" applyFont="1" applyBorder="1" applyProtection="1">
      <alignment/>
      <protection/>
    </xf>
    <xf numFmtId="0" fontId="0" fillId="0" borderId="0" xfId="19" applyFont="1">
      <alignment/>
      <protection/>
    </xf>
    <xf numFmtId="0" fontId="7" fillId="5" borderId="0" xfId="19" applyFont="1" applyFill="1">
      <alignment/>
      <protection/>
    </xf>
    <xf numFmtId="0" fontId="7" fillId="5" borderId="11" xfId="19" applyFont="1" applyFill="1" applyBorder="1" applyAlignment="1">
      <alignment horizontal="center"/>
      <protection/>
    </xf>
    <xf numFmtId="0" fontId="0" fillId="5" borderId="0" xfId="19" applyFill="1">
      <alignment/>
      <protection/>
    </xf>
    <xf numFmtId="0" fontId="7" fillId="0" borderId="27" xfId="19" applyFont="1" applyBorder="1" applyAlignment="1">
      <alignment/>
      <protection/>
    </xf>
    <xf numFmtId="0" fontId="7" fillId="0" borderId="11" xfId="19" applyFont="1" applyBorder="1" applyAlignment="1">
      <alignment horizontal="center"/>
      <protection/>
    </xf>
    <xf numFmtId="0" fontId="8" fillId="0" borderId="29" xfId="19" applyNumberFormat="1" applyFont="1" applyBorder="1" applyAlignment="1">
      <alignment horizontal="center"/>
      <protection/>
    </xf>
    <xf numFmtId="0" fontId="0" fillId="0" borderId="30" xfId="19" applyBorder="1">
      <alignment/>
      <protection/>
    </xf>
    <xf numFmtId="0" fontId="0" fillId="0" borderId="26" xfId="19" applyBorder="1">
      <alignment/>
      <protection/>
    </xf>
    <xf numFmtId="0" fontId="3" fillId="0" borderId="27" xfId="19" applyFont="1" applyBorder="1">
      <alignment/>
      <protection/>
    </xf>
    <xf numFmtId="0" fontId="3" fillId="0" borderId="11" xfId="19" applyFont="1" applyBorder="1">
      <alignment/>
      <protection/>
    </xf>
    <xf numFmtId="0" fontId="3" fillId="4" borderId="11" xfId="19" applyFont="1" applyFill="1" applyBorder="1" applyAlignment="1">
      <alignment horizontal="center"/>
      <protection/>
    </xf>
    <xf numFmtId="0" fontId="7" fillId="5" borderId="31" xfId="19" applyFont="1" applyFill="1" applyBorder="1">
      <alignment/>
      <protection/>
    </xf>
    <xf numFmtId="0" fontId="7" fillId="0" borderId="32" xfId="19" applyFont="1" applyBorder="1">
      <alignment/>
      <protection/>
    </xf>
    <xf numFmtId="0" fontId="7" fillId="0" borderId="0" xfId="19" applyFont="1">
      <alignment/>
      <protection/>
    </xf>
    <xf numFmtId="0" fontId="0" fillId="0" borderId="33" xfId="19" applyBorder="1">
      <alignment/>
      <protection/>
    </xf>
    <xf numFmtId="0" fontId="0" fillId="0" borderId="34" xfId="19" applyBorder="1">
      <alignment/>
      <protection/>
    </xf>
    <xf numFmtId="0" fontId="7" fillId="5" borderId="35" xfId="19" applyFont="1" applyFill="1" applyBorder="1">
      <alignment/>
      <protection/>
    </xf>
    <xf numFmtId="0" fontId="7" fillId="0" borderId="36" xfId="19" applyFont="1" applyBorder="1">
      <alignment/>
      <protection/>
    </xf>
    <xf numFmtId="0" fontId="8" fillId="0" borderId="40" xfId="19" applyNumberFormat="1" applyFont="1" applyBorder="1" applyAlignment="1">
      <alignment horizontal="center"/>
      <protection/>
    </xf>
    <xf numFmtId="0" fontId="0" fillId="0" borderId="41" xfId="19" applyBorder="1">
      <alignment/>
      <protection/>
    </xf>
    <xf numFmtId="0" fontId="0" fillId="0" borderId="8" xfId="19" applyBorder="1">
      <alignment/>
      <protection/>
    </xf>
    <xf numFmtId="0" fontId="7" fillId="5" borderId="42" xfId="19" applyFont="1" applyFill="1" applyBorder="1">
      <alignment/>
      <protection/>
    </xf>
    <xf numFmtId="0" fontId="0" fillId="0" borderId="69" xfId="19" applyBorder="1" applyAlignment="1">
      <alignment horizontal="left"/>
      <protection/>
    </xf>
    <xf numFmtId="14" fontId="17" fillId="0" borderId="2" xfId="19" applyNumberFormat="1" applyFont="1" applyBorder="1" applyAlignment="1" applyProtection="1">
      <alignment horizontal="left"/>
      <protection locked="0"/>
    </xf>
    <xf numFmtId="0" fontId="7" fillId="0" borderId="43" xfId="19" applyFont="1" applyBorder="1">
      <alignment/>
      <protection/>
    </xf>
    <xf numFmtId="0" fontId="3" fillId="0" borderId="0" xfId="19" applyFont="1">
      <alignment/>
      <protection/>
    </xf>
    <xf numFmtId="0" fontId="5" fillId="0" borderId="7" xfId="19" applyFont="1" applyBorder="1" applyAlignment="1" applyProtection="1">
      <alignment horizontal="center"/>
      <protection locked="0"/>
    </xf>
    <xf numFmtId="0" fontId="2" fillId="0" borderId="7" xfId="19" applyFont="1" applyBorder="1" applyAlignment="1" applyProtection="1">
      <alignment horizontal="right"/>
      <protection locked="0"/>
    </xf>
    <xf numFmtId="0" fontId="4" fillId="0" borderId="1" xfId="19" applyFont="1" applyBorder="1" applyAlignment="1" applyProtection="1">
      <alignment horizontal="center"/>
      <protection/>
    </xf>
    <xf numFmtId="0" fontId="15" fillId="0" borderId="4" xfId="19" applyFont="1" applyBorder="1" applyAlignment="1" applyProtection="1">
      <alignment horizontal="left"/>
      <protection/>
    </xf>
    <xf numFmtId="0" fontId="15" fillId="0" borderId="49" xfId="19" applyFont="1" applyBorder="1" applyProtection="1">
      <alignment/>
      <protection locked="0"/>
    </xf>
    <xf numFmtId="0" fontId="23" fillId="0" borderId="9" xfId="19" applyFont="1" applyBorder="1" applyAlignment="1" applyProtection="1">
      <alignment horizontal="center"/>
      <protection/>
    </xf>
    <xf numFmtId="0" fontId="23" fillId="0" borderId="10" xfId="19" applyFont="1" applyBorder="1" applyAlignment="1" applyProtection="1">
      <alignment horizontal="center"/>
      <protection/>
    </xf>
    <xf numFmtId="0" fontId="24" fillId="0" borderId="2" xfId="19" applyFont="1" applyBorder="1" applyAlignment="1">
      <alignment horizontal="center"/>
      <protection/>
    </xf>
    <xf numFmtId="0" fontId="9" fillId="0" borderId="12" xfId="19" applyFont="1" applyBorder="1" applyAlignment="1" applyProtection="1">
      <alignment horizontal="center"/>
      <protection/>
    </xf>
    <xf numFmtId="0" fontId="1" fillId="6" borderId="16" xfId="19" applyFont="1" applyFill="1" applyBorder="1">
      <alignment/>
      <protection/>
    </xf>
    <xf numFmtId="0" fontId="1" fillId="6" borderId="50" xfId="19" applyFont="1" applyFill="1" applyBorder="1">
      <alignment/>
      <protection/>
    </xf>
    <xf numFmtId="0" fontId="4" fillId="2" borderId="13" xfId="19" applyFont="1" applyFill="1" applyBorder="1" applyAlignment="1" applyProtection="1">
      <alignment horizontal="center"/>
      <protection/>
    </xf>
    <xf numFmtId="0" fontId="4" fillId="2" borderId="14" xfId="19" applyFont="1" applyFill="1" applyBorder="1" applyAlignment="1" applyProtection="1">
      <alignment horizontal="center"/>
      <protection/>
    </xf>
    <xf numFmtId="0" fontId="4" fillId="0" borderId="13" xfId="19" applyFont="1" applyBorder="1" applyAlignment="1" applyProtection="1">
      <alignment horizontal="center"/>
      <protection/>
    </xf>
    <xf numFmtId="172" fontId="4" fillId="0" borderId="14" xfId="19" applyNumberFormat="1" applyFont="1" applyBorder="1" applyAlignment="1" applyProtection="1">
      <alignment horizontal="center"/>
      <protection/>
    </xf>
    <xf numFmtId="0" fontId="4" fillId="0" borderId="51" xfId="19" applyFont="1" applyBorder="1" applyAlignment="1" applyProtection="1">
      <alignment horizontal="center"/>
      <protection/>
    </xf>
    <xf numFmtId="0" fontId="4" fillId="0" borderId="14" xfId="19" applyFont="1" applyBorder="1" applyAlignment="1" applyProtection="1">
      <alignment horizontal="center"/>
      <protection/>
    </xf>
    <xf numFmtId="0" fontId="9" fillId="0" borderId="20" xfId="19" applyFont="1" applyBorder="1" applyAlignment="1" applyProtection="1">
      <alignment horizontal="center"/>
      <protection/>
    </xf>
    <xf numFmtId="172" fontId="4" fillId="0" borderId="13" xfId="19" applyNumberFormat="1" applyFont="1" applyBorder="1" applyAlignment="1" applyProtection="1">
      <alignment horizontal="center"/>
      <protection/>
    </xf>
    <xf numFmtId="0" fontId="4" fillId="0" borderId="22" xfId="19" applyFont="1" applyBorder="1" applyAlignment="1" applyProtection="1">
      <alignment horizontal="center"/>
      <protection/>
    </xf>
    <xf numFmtId="0" fontId="4" fillId="2" borderId="21" xfId="19" applyFont="1" applyFill="1" applyBorder="1" applyAlignment="1" applyProtection="1">
      <alignment horizontal="center"/>
      <protection/>
    </xf>
    <xf numFmtId="0" fontId="4" fillId="2" borderId="22" xfId="19" applyFont="1" applyFill="1" applyBorder="1" applyAlignment="1" applyProtection="1">
      <alignment horizontal="center"/>
      <protection/>
    </xf>
    <xf numFmtId="0" fontId="4" fillId="0" borderId="21" xfId="19" applyFont="1" applyBorder="1" applyAlignment="1" applyProtection="1">
      <alignment horizontal="center"/>
      <protection/>
    </xf>
    <xf numFmtId="172" fontId="4" fillId="0" borderId="22" xfId="19" applyNumberFormat="1" applyFont="1" applyBorder="1" applyAlignment="1" applyProtection="1">
      <alignment horizontal="center"/>
      <protection/>
    </xf>
    <xf numFmtId="172" fontId="4" fillId="0" borderId="21" xfId="19" applyNumberFormat="1" applyFont="1" applyBorder="1" applyAlignment="1" applyProtection="1">
      <alignment horizontal="center"/>
      <protection/>
    </xf>
    <xf numFmtId="0" fontId="9" fillId="0" borderId="5" xfId="19" applyFont="1" applyBorder="1" applyAlignment="1" applyProtection="1">
      <alignment horizontal="center"/>
      <protection/>
    </xf>
    <xf numFmtId="0" fontId="1" fillId="6" borderId="6" xfId="19" applyFont="1" applyFill="1" applyBorder="1">
      <alignment/>
      <protection/>
    </xf>
    <xf numFmtId="0" fontId="1" fillId="6" borderId="52" xfId="19" applyFont="1" applyFill="1" applyBorder="1">
      <alignment/>
      <protection/>
    </xf>
    <xf numFmtId="172" fontId="10" fillId="0" borderId="3" xfId="20" applyFont="1" applyBorder="1" applyAlignment="1">
      <alignment horizontal="center"/>
      <protection/>
    </xf>
    <xf numFmtId="0" fontId="6" fillId="0" borderId="7" xfId="19" applyFont="1" applyBorder="1" applyAlignment="1" quotePrefix="1">
      <alignment horizontal="left"/>
      <protection/>
    </xf>
    <xf numFmtId="172" fontId="4" fillId="0" borderId="53" xfId="19" applyNumberFormat="1" applyFont="1" applyBorder="1" applyAlignment="1" applyProtection="1">
      <alignment horizontal="center"/>
      <protection/>
    </xf>
    <xf numFmtId="0" fontId="4" fillId="0" borderId="54" xfId="19" applyFont="1" applyBorder="1" applyAlignment="1" applyProtection="1">
      <alignment horizontal="center"/>
      <protection/>
    </xf>
    <xf numFmtId="0" fontId="4" fillId="2" borderId="53" xfId="19" applyFont="1" applyFill="1" applyBorder="1" applyAlignment="1" applyProtection="1">
      <alignment horizontal="center"/>
      <protection/>
    </xf>
    <xf numFmtId="0" fontId="4" fillId="2" borderId="54" xfId="19" applyFont="1" applyFill="1" applyBorder="1" applyAlignment="1" applyProtection="1">
      <alignment horizontal="center"/>
      <protection/>
    </xf>
    <xf numFmtId="0" fontId="4" fillId="0" borderId="55" xfId="19" applyFont="1" applyBorder="1" applyAlignment="1" applyProtection="1">
      <alignment horizontal="center"/>
      <protection/>
    </xf>
    <xf numFmtId="0" fontId="4" fillId="0" borderId="23" xfId="19" applyFont="1" applyBorder="1" applyAlignment="1" applyProtection="1">
      <alignment horizontal="center"/>
      <protection/>
    </xf>
    <xf numFmtId="0" fontId="12" fillId="0" borderId="45" xfId="19" applyFont="1" applyBorder="1" applyProtection="1">
      <alignment/>
      <protection/>
    </xf>
    <xf numFmtId="0" fontId="4" fillId="0" borderId="2" xfId="19" applyFont="1" applyBorder="1" applyProtection="1">
      <alignment/>
      <protection/>
    </xf>
    <xf numFmtId="0" fontId="25" fillId="0" borderId="2" xfId="19" applyFont="1" applyBorder="1" applyProtection="1">
      <alignment/>
      <protection/>
    </xf>
    <xf numFmtId="0" fontId="0" fillId="0" borderId="2" xfId="19" applyBorder="1">
      <alignment/>
      <protection/>
    </xf>
    <xf numFmtId="0" fontId="4" fillId="0" borderId="24" xfId="19" applyFont="1" applyBorder="1" applyAlignment="1" applyProtection="1">
      <alignment horizontal="center"/>
      <protection/>
    </xf>
    <xf numFmtId="0" fontId="17" fillId="0" borderId="48" xfId="19" applyFont="1" applyBorder="1" applyProtection="1">
      <alignment/>
      <protection/>
    </xf>
    <xf numFmtId="0" fontId="4" fillId="0" borderId="44" xfId="19" applyFont="1" applyBorder="1" applyProtection="1">
      <alignment/>
      <protection/>
    </xf>
    <xf numFmtId="0" fontId="15" fillId="0" borderId="45" xfId="19" applyFont="1" applyBorder="1" applyProtection="1">
      <alignment/>
      <protection/>
    </xf>
    <xf numFmtId="0" fontId="26" fillId="0" borderId="28" xfId="19" applyFont="1" applyBorder="1" applyProtection="1">
      <alignment/>
      <protection/>
    </xf>
    <xf numFmtId="0" fontId="9" fillId="0" borderId="24" xfId="19" applyFont="1" applyBorder="1" applyAlignment="1" applyProtection="1" quotePrefix="1">
      <alignment horizontal="center"/>
      <protection/>
    </xf>
    <xf numFmtId="0" fontId="5" fillId="0" borderId="15" xfId="19" applyFont="1" applyBorder="1" applyAlignment="1" applyProtection="1">
      <alignment horizontal="center"/>
      <protection/>
    </xf>
    <xf numFmtId="172" fontId="8" fillId="0" borderId="29" xfId="19" applyNumberFormat="1" applyFont="1" applyBorder="1" applyAlignment="1">
      <alignment horizontal="center"/>
      <protection/>
    </xf>
    <xf numFmtId="0" fontId="3" fillId="0" borderId="56" xfId="19" applyFont="1" applyBorder="1">
      <alignment/>
      <protection/>
    </xf>
    <xf numFmtId="0" fontId="3" fillId="0" borderId="57" xfId="19" applyFont="1" applyBorder="1">
      <alignment/>
      <protection/>
    </xf>
    <xf numFmtId="0" fontId="26" fillId="0" borderId="46" xfId="19" applyFont="1" applyBorder="1" applyProtection="1">
      <alignment/>
      <protection/>
    </xf>
    <xf numFmtId="0" fontId="3" fillId="0" borderId="58" xfId="19" applyFont="1" applyBorder="1">
      <alignment/>
      <protection/>
    </xf>
    <xf numFmtId="0" fontId="3" fillId="0" borderId="59" xfId="19" applyFont="1" applyBorder="1">
      <alignment/>
      <protection/>
    </xf>
    <xf numFmtId="0" fontId="26" fillId="0" borderId="61" xfId="19" applyFont="1" applyBorder="1" applyProtection="1">
      <alignment/>
      <protection/>
    </xf>
    <xf numFmtId="0" fontId="26" fillId="0" borderId="62" xfId="19" applyFont="1" applyBorder="1" applyProtection="1">
      <alignment/>
      <protection/>
    </xf>
    <xf numFmtId="0" fontId="26" fillId="0" borderId="45" xfId="19" applyFont="1" applyBorder="1" applyProtection="1">
      <alignment/>
      <protection/>
    </xf>
    <xf numFmtId="0" fontId="9" fillId="0" borderId="37" xfId="19" applyFont="1" applyBorder="1" applyAlignment="1" applyProtection="1" quotePrefix="1">
      <alignment horizontal="center"/>
      <protection/>
    </xf>
    <xf numFmtId="0" fontId="26" fillId="0" borderId="63" xfId="19" applyFont="1" applyBorder="1" applyProtection="1">
      <alignment/>
      <protection/>
    </xf>
    <xf numFmtId="0" fontId="26" fillId="0" borderId="38" xfId="19" applyFont="1" applyBorder="1" applyProtection="1">
      <alignment/>
      <protection/>
    </xf>
    <xf numFmtId="0" fontId="5" fillId="0" borderId="39" xfId="19" applyFont="1" applyBorder="1" applyAlignment="1" applyProtection="1">
      <alignment horizontal="center"/>
      <protection/>
    </xf>
    <xf numFmtId="172" fontId="8" fillId="0" borderId="64" xfId="19" applyNumberFormat="1" applyFont="1" applyBorder="1" applyAlignment="1">
      <alignment horizontal="center"/>
      <protection/>
    </xf>
    <xf numFmtId="0" fontId="3" fillId="0" borderId="65" xfId="19" applyFont="1" applyBorder="1">
      <alignment/>
      <protection/>
    </xf>
    <xf numFmtId="0" fontId="3" fillId="0" borderId="66" xfId="19" applyFont="1" applyBorder="1">
      <alignment/>
      <protection/>
    </xf>
    <xf numFmtId="0" fontId="34" fillId="0" borderId="7" xfId="0" applyFont="1" applyBorder="1" applyAlignment="1" applyProtection="1">
      <alignment horizontal="center"/>
      <protection locked="0"/>
    </xf>
    <xf numFmtId="0" fontId="33" fillId="0" borderId="0" xfId="22" applyFont="1">
      <alignment/>
      <protection/>
    </xf>
    <xf numFmtId="0" fontId="33" fillId="0" borderId="0" xfId="22" applyFont="1" applyAlignment="1">
      <alignment horizontal="center"/>
      <protection/>
    </xf>
    <xf numFmtId="173" fontId="4" fillId="0" borderId="70" xfId="19" applyNumberFormat="1" applyFont="1" applyBorder="1" applyAlignment="1" applyProtection="1">
      <alignment horizontal="center"/>
      <protection locked="0"/>
    </xf>
    <xf numFmtId="0" fontId="0" fillId="0" borderId="7" xfId="19" applyFont="1" applyBorder="1" applyAlignment="1">
      <alignment horizontal="center"/>
      <protection/>
    </xf>
    <xf numFmtId="173" fontId="8" fillId="0" borderId="7" xfId="19" applyNumberFormat="1" applyFont="1" applyBorder="1" applyAlignment="1">
      <alignment horizontal="left"/>
      <protection/>
    </xf>
    <xf numFmtId="173" fontId="8" fillId="0" borderId="71" xfId="19" applyNumberFormat="1" applyFont="1" applyBorder="1" applyAlignment="1">
      <alignment horizontal="left"/>
      <protection/>
    </xf>
    <xf numFmtId="0" fontId="6" fillId="0" borderId="7" xfId="19" applyFont="1" applyBorder="1" applyAlignment="1">
      <alignment horizontal="left"/>
      <protection/>
    </xf>
    <xf numFmtId="0" fontId="0" fillId="0" borderId="7" xfId="19" applyBorder="1" applyAlignment="1">
      <alignment horizontal="left"/>
      <protection/>
    </xf>
    <xf numFmtId="172" fontId="4" fillId="6" borderId="16" xfId="20" applyFont="1" applyFill="1" applyBorder="1" applyAlignment="1" applyProtection="1" quotePrefix="1">
      <alignment horizontal="center"/>
      <protection locked="0"/>
    </xf>
    <xf numFmtId="172" fontId="13" fillId="6" borderId="47" xfId="20" applyFont="1" applyFill="1" applyBorder="1" applyAlignment="1" applyProtection="1">
      <alignment horizontal="center"/>
      <protection locked="0"/>
    </xf>
    <xf numFmtId="172" fontId="14" fillId="0" borderId="28" xfId="20" applyFont="1" applyBorder="1" applyAlignment="1">
      <alignment horizontal="center"/>
      <protection/>
    </xf>
    <xf numFmtId="172" fontId="6" fillId="0" borderId="13" xfId="20" applyFont="1" applyBorder="1" applyAlignment="1">
      <alignment horizontal="center"/>
      <protection/>
    </xf>
    <xf numFmtId="172" fontId="6" fillId="0" borderId="98" xfId="20" applyFont="1" applyBorder="1" applyAlignment="1">
      <alignment horizontal="center"/>
      <protection/>
    </xf>
    <xf numFmtId="172" fontId="9" fillId="0" borderId="48" xfId="20" applyFont="1" applyBorder="1" applyAlignment="1" applyProtection="1">
      <alignment horizontal="center"/>
      <protection/>
    </xf>
    <xf numFmtId="172" fontId="9" fillId="0" borderId="25" xfId="20" applyFont="1" applyBorder="1" applyAlignment="1" applyProtection="1">
      <alignment horizontal="center"/>
      <protection/>
    </xf>
    <xf numFmtId="172" fontId="9" fillId="0" borderId="48" xfId="20" applyFont="1" applyBorder="1" applyAlignment="1" applyProtection="1" quotePrefix="1">
      <alignment horizontal="center"/>
      <protection/>
    </xf>
    <xf numFmtId="172" fontId="10" fillId="0" borderId="16" xfId="20" applyFont="1" applyBorder="1" applyAlignment="1">
      <alignment horizontal="center"/>
      <protection/>
    </xf>
    <xf numFmtId="0" fontId="1" fillId="0" borderId="74" xfId="19" applyFont="1" applyBorder="1" applyAlignment="1">
      <alignment horizontal="center"/>
      <protection/>
    </xf>
    <xf numFmtId="172" fontId="27" fillId="6" borderId="76" xfId="20" applyFont="1" applyFill="1" applyBorder="1" applyAlignment="1" applyProtection="1">
      <alignment horizontal="center"/>
      <protection locked="0"/>
    </xf>
    <xf numFmtId="172" fontId="28" fillId="0" borderId="77" xfId="20" applyFont="1" applyBorder="1" applyAlignment="1" applyProtection="1">
      <alignment horizontal="center"/>
      <protection locked="0"/>
    </xf>
    <xf numFmtId="172" fontId="15" fillId="6" borderId="76" xfId="20" applyFont="1" applyFill="1" applyBorder="1" applyAlignment="1" applyProtection="1" quotePrefix="1">
      <alignment horizontal="center"/>
      <protection locked="0"/>
    </xf>
    <xf numFmtId="172" fontId="9" fillId="0" borderId="78" xfId="20" applyFont="1" applyBorder="1" applyAlignment="1" applyProtection="1">
      <alignment horizontal="center"/>
      <protection/>
    </xf>
    <xf numFmtId="172" fontId="10" fillId="0" borderId="10" xfId="20" applyFont="1" applyBorder="1" applyAlignment="1">
      <alignment horizontal="center"/>
      <protection/>
    </xf>
    <xf numFmtId="172" fontId="10" fillId="0" borderId="78" xfId="20" applyFont="1" applyBorder="1" applyAlignment="1">
      <alignment horizontal="center"/>
      <protection/>
    </xf>
    <xf numFmtId="172" fontId="16" fillId="0" borderId="75" xfId="20" applyFont="1" applyBorder="1" applyAlignment="1" applyProtection="1">
      <alignment horizontal="center"/>
      <protection locked="0"/>
    </xf>
    <xf numFmtId="0" fontId="11" fillId="0" borderId="78" xfId="19" applyFont="1" applyBorder="1" applyAlignment="1" applyProtection="1">
      <alignment horizontal="center"/>
      <protection/>
    </xf>
    <xf numFmtId="0" fontId="11" fillId="0" borderId="10" xfId="19" applyFont="1" applyBorder="1" applyAlignment="1" applyProtection="1">
      <alignment horizontal="center"/>
      <protection/>
    </xf>
    <xf numFmtId="0" fontId="24" fillId="0" borderId="78" xfId="19" applyFont="1" applyBorder="1" applyAlignment="1">
      <alignment horizontal="center"/>
      <protection/>
    </xf>
    <xf numFmtId="0" fontId="24" fillId="0" borderId="2" xfId="19" applyFont="1" applyBorder="1" applyAlignment="1">
      <alignment horizontal="center"/>
      <protection/>
    </xf>
    <xf numFmtId="0" fontId="7" fillId="0" borderId="67" xfId="19" applyFont="1" applyBorder="1" applyAlignment="1">
      <alignment horizontal="center"/>
      <protection/>
    </xf>
    <xf numFmtId="0" fontId="7" fillId="0" borderId="79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46" xfId="19" applyFont="1" applyBorder="1" applyAlignment="1">
      <alignment horizontal="center"/>
      <protection/>
    </xf>
    <xf numFmtId="0" fontId="6" fillId="0" borderId="53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9" fillId="0" borderId="16" xfId="19" applyFont="1" applyBorder="1" applyAlignment="1" applyProtection="1" quotePrefix="1">
      <alignment horizontal="center"/>
      <protection/>
    </xf>
    <xf numFmtId="0" fontId="9" fillId="0" borderId="74" xfId="19" applyFont="1" applyBorder="1" applyAlignment="1" applyProtection="1">
      <alignment horizontal="center"/>
      <protection/>
    </xf>
    <xf numFmtId="0" fontId="9" fillId="0" borderId="16" xfId="19" applyFont="1" applyBorder="1" applyAlignment="1" applyProtection="1">
      <alignment horizontal="center"/>
      <protection/>
    </xf>
    <xf numFmtId="0" fontId="6" fillId="0" borderId="7" xfId="19" applyFont="1" applyBorder="1" applyAlignment="1" applyProtection="1">
      <alignment horizontal="center"/>
      <protection locked="0"/>
    </xf>
    <xf numFmtId="0" fontId="0" fillId="0" borderId="7" xfId="19" applyBorder="1" applyAlignment="1">
      <alignment horizontal="center"/>
      <protection/>
    </xf>
    <xf numFmtId="0" fontId="0" fillId="0" borderId="69" xfId="19" applyBorder="1" applyAlignment="1">
      <alignment horizontal="center"/>
      <protection/>
    </xf>
    <xf numFmtId="172" fontId="15" fillId="6" borderId="16" xfId="20" applyFont="1" applyFill="1" applyBorder="1" applyAlignment="1" applyProtection="1" quotePrefix="1">
      <alignment horizontal="center"/>
      <protection locked="0"/>
    </xf>
    <xf numFmtId="172" fontId="16" fillId="0" borderId="74" xfId="20" applyFont="1" applyBorder="1" applyAlignment="1" applyProtection="1">
      <alignment horizontal="center"/>
      <protection locked="0"/>
    </xf>
    <xf numFmtId="172" fontId="15" fillId="6" borderId="48" xfId="20" applyFont="1" applyFill="1" applyBorder="1" applyAlignment="1" applyProtection="1">
      <alignment horizontal="center"/>
      <protection locked="0"/>
    </xf>
    <xf numFmtId="172" fontId="16" fillId="0" borderId="25" xfId="20" applyFont="1" applyBorder="1" applyAlignment="1" applyProtection="1">
      <alignment horizontal="center"/>
      <protection locked="0"/>
    </xf>
    <xf numFmtId="172" fontId="15" fillId="6" borderId="47" xfId="20" applyFont="1" applyFill="1" applyBorder="1" applyAlignment="1" applyProtection="1">
      <alignment horizontal="center"/>
      <protection locked="0"/>
    </xf>
    <xf numFmtId="172" fontId="16" fillId="0" borderId="28" xfId="20" applyFont="1" applyBorder="1" applyAlignment="1" applyProtection="1">
      <alignment horizontal="center"/>
      <protection locked="0"/>
    </xf>
    <xf numFmtId="0" fontId="23" fillId="0" borderId="78" xfId="19" applyFont="1" applyBorder="1" applyAlignment="1" applyProtection="1">
      <alignment horizontal="center"/>
      <protection/>
    </xf>
    <xf numFmtId="0" fontId="24" fillId="0" borderId="10" xfId="19" applyFont="1" applyBorder="1" applyAlignment="1">
      <alignment horizontal="center"/>
      <protection/>
    </xf>
    <xf numFmtId="172" fontId="15" fillId="6" borderId="76" xfId="20" applyFont="1" applyFill="1" applyBorder="1" applyAlignment="1" applyProtection="1">
      <alignment horizontal="center"/>
      <protection locked="0"/>
    </xf>
    <xf numFmtId="172" fontId="16" fillId="0" borderId="77" xfId="20" applyFont="1" applyBorder="1" applyAlignment="1" applyProtection="1">
      <alignment horizontal="center"/>
      <protection locked="0"/>
    </xf>
    <xf numFmtId="172" fontId="15" fillId="6" borderId="16" xfId="20" applyFont="1" applyFill="1" applyBorder="1" applyAlignment="1" applyProtection="1">
      <alignment horizontal="center"/>
      <protection locked="0"/>
    </xf>
    <xf numFmtId="172" fontId="15" fillId="6" borderId="72" xfId="20" applyFont="1" applyFill="1" applyBorder="1" applyAlignment="1" applyProtection="1">
      <alignment horizontal="center"/>
      <protection locked="0"/>
    </xf>
    <xf numFmtId="172" fontId="16" fillId="0" borderId="73" xfId="20" applyFont="1" applyBorder="1" applyAlignment="1" applyProtection="1">
      <alignment horizontal="center"/>
      <protection locked="0"/>
    </xf>
    <xf numFmtId="0" fontId="17" fillId="0" borderId="2" xfId="19" applyFont="1" applyBorder="1" applyAlignment="1" applyProtection="1">
      <alignment horizontal="left"/>
      <protection locked="0"/>
    </xf>
    <xf numFmtId="0" fontId="3" fillId="0" borderId="2" xfId="19" applyFont="1" applyBorder="1" applyAlignment="1">
      <alignment/>
      <protection/>
    </xf>
    <xf numFmtId="0" fontId="3" fillId="0" borderId="68" xfId="19" applyFont="1" applyBorder="1" applyAlignment="1">
      <alignment/>
      <protection/>
    </xf>
    <xf numFmtId="0" fontId="18" fillId="0" borderId="2" xfId="19" applyFont="1" applyBorder="1" applyAlignment="1">
      <alignment horizontal="center"/>
      <protection/>
    </xf>
    <xf numFmtId="0" fontId="21" fillId="0" borderId="2" xfId="19" applyFont="1" applyBorder="1" applyAlignment="1">
      <alignment horizontal="center"/>
      <protection/>
    </xf>
    <xf numFmtId="0" fontId="21" fillId="0" borderId="3" xfId="19" applyFont="1" applyBorder="1" applyAlignment="1">
      <alignment horizontal="center"/>
      <protection/>
    </xf>
    <xf numFmtId="172" fontId="4" fillId="6" borderId="16" xfId="20" applyFont="1" applyFill="1" applyBorder="1" applyAlignment="1" applyProtection="1">
      <alignment horizontal="center"/>
      <protection locked="0"/>
    </xf>
    <xf numFmtId="172" fontId="2" fillId="0" borderId="74" xfId="20" applyBorder="1" applyAlignment="1">
      <alignment horizontal="center"/>
      <protection/>
    </xf>
    <xf numFmtId="172" fontId="4" fillId="6" borderId="6" xfId="20" applyFont="1" applyFill="1" applyBorder="1" applyAlignment="1" applyProtection="1">
      <alignment horizontal="center"/>
      <protection locked="0"/>
    </xf>
    <xf numFmtId="172" fontId="2" fillId="0" borderId="71" xfId="20" applyBorder="1" applyAlignment="1">
      <alignment horizontal="center"/>
      <protection/>
    </xf>
    <xf numFmtId="172" fontId="4" fillId="6" borderId="48" xfId="20" applyFont="1" applyFill="1" applyBorder="1" applyAlignment="1" applyProtection="1">
      <alignment horizontal="center"/>
      <protection locked="0"/>
    </xf>
    <xf numFmtId="172" fontId="2" fillId="0" borderId="25" xfId="20" applyBorder="1" applyAlignment="1">
      <alignment horizontal="center"/>
      <protection/>
    </xf>
    <xf numFmtId="172" fontId="4" fillId="6" borderId="47" xfId="20" applyFont="1" applyFill="1" applyBorder="1" applyAlignment="1" applyProtection="1">
      <alignment horizontal="center"/>
      <protection locked="0"/>
    </xf>
    <xf numFmtId="172" fontId="2" fillId="0" borderId="28" xfId="20" applyBorder="1" applyAlignment="1">
      <alignment horizontal="center"/>
      <protection/>
    </xf>
    <xf numFmtId="172" fontId="4" fillId="6" borderId="47" xfId="20" applyFont="1" applyFill="1" applyBorder="1" applyAlignment="1" applyProtection="1" quotePrefix="1">
      <alignment horizontal="center"/>
      <protection locked="0"/>
    </xf>
    <xf numFmtId="172" fontId="15" fillId="6" borderId="30" xfId="20" applyFont="1" applyFill="1" applyBorder="1" applyAlignment="1" applyProtection="1">
      <alignment horizontal="center"/>
      <protection locked="0"/>
    </xf>
    <xf numFmtId="0" fontId="18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1" fillId="0" borderId="78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24" fillId="0" borderId="78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7" fillId="0" borderId="2" xfId="0" applyFont="1" applyBorder="1" applyAlignment="1" applyProtection="1">
      <alignment horizontal="left"/>
      <protection locked="0"/>
    </xf>
    <xf numFmtId="0" fontId="7" fillId="0" borderId="67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9" fillId="0" borderId="16" xfId="0" applyFont="1" applyBorder="1" applyAlignment="1" applyProtection="1" quotePrefix="1">
      <alignment horizontal="center"/>
      <protection/>
    </xf>
    <xf numFmtId="0" fontId="9" fillId="0" borderId="74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" fillId="0" borderId="74" xfId="0" applyFont="1" applyBorder="1" applyAlignment="1">
      <alignment horizontal="center"/>
    </xf>
    <xf numFmtId="0" fontId="6" fillId="0" borderId="7" xfId="0" applyFont="1" applyBorder="1" applyAlignment="1" quotePrefix="1">
      <alignment horizontal="left"/>
    </xf>
    <xf numFmtId="0" fontId="0" fillId="0" borderId="69" xfId="0" applyBorder="1" applyAlignment="1">
      <alignment horizontal="left"/>
    </xf>
    <xf numFmtId="0" fontId="7" fillId="0" borderId="97" xfId="0" applyFont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21" fillId="8" borderId="0" xfId="0" applyFont="1" applyFill="1" applyAlignment="1" applyProtection="1">
      <alignment/>
      <protection locked="0"/>
    </xf>
    <xf numFmtId="0" fontId="3" fillId="8" borderId="0" xfId="0" applyFont="1" applyFill="1" applyAlignment="1" applyProtection="1">
      <alignment/>
      <protection locked="0"/>
    </xf>
    <xf numFmtId="14" fontId="21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2" fillId="0" borderId="0" xfId="18" applyFont="1" applyAlignment="1">
      <alignment/>
      <protection/>
    </xf>
    <xf numFmtId="0" fontId="1" fillId="0" borderId="0" xfId="18" applyAlignment="1">
      <alignment/>
      <protection/>
    </xf>
    <xf numFmtId="0" fontId="32" fillId="8" borderId="0" xfId="18" applyFont="1" applyFill="1" applyAlignment="1" applyProtection="1">
      <alignment/>
      <protection locked="0"/>
    </xf>
    <xf numFmtId="0" fontId="1" fillId="8" borderId="0" xfId="18" applyFill="1" applyAlignment="1" applyProtection="1">
      <alignment/>
      <protection locked="0"/>
    </xf>
    <xf numFmtId="14" fontId="32" fillId="0" borderId="0" xfId="18" applyNumberFormat="1" applyFont="1" applyAlignment="1">
      <alignment horizontal="left"/>
      <protection/>
    </xf>
    <xf numFmtId="14" fontId="1" fillId="0" borderId="0" xfId="18" applyNumberFormat="1" applyAlignment="1">
      <alignment horizontal="left"/>
      <protection/>
    </xf>
  </cellXfs>
  <cellStyles count="14">
    <cellStyle name="Normal" xfId="0"/>
    <cellStyle name="Followed Hyperlink" xfId="15"/>
    <cellStyle name="Comma" xfId="16"/>
    <cellStyle name="Hyperlink" xfId="17"/>
    <cellStyle name="Normaali_kaaviopohjat11_050125" xfId="18"/>
    <cellStyle name="Normaali_kansalliset 9.3.2008" xfId="19"/>
    <cellStyle name="Normaali_LohkoKaavio_4-5_makrot" xfId="20"/>
    <cellStyle name="Normaali_Mj-12" xfId="21"/>
    <cellStyle name="Normaali_Mj-17joukkue98" xfId="22"/>
    <cellStyle name="Pilkku_Mj-10" xfId="23"/>
    <cellStyle name="Percent" xfId="24"/>
    <cellStyle name="Comma [0]" xfId="25"/>
    <cellStyle name="Currency [0]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mat%20tiedostot\helsinki%20open\LohkoKaavio_MJ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isat\Kehitys\LohkoKaavio_KehiArv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mat%20tiedostot\helsinki%20open\B17%20CUP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mat%20tiedostot\helsinki%20open\kaaviopohjat11_05012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mat%20tiedostot\sptl\kilpvaliokunta\mestaruussarja%2007-08\sarjataulukko%20ja%20ottelusuhte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soturna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hi"/>
      <sheetName val="Taul2"/>
      <sheetName val="Pohjat"/>
    </sheetNames>
    <sheetDataSet>
      <sheetData sheetId="0">
        <row r="11">
          <cell r="F11" t="str">
            <v>SPTL ja Helsingin Piiri</v>
          </cell>
          <cell r="N11">
            <v>38493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ehi"/>
      <sheetName val="Taul2"/>
      <sheetName val="Pohjat"/>
    </sheetNames>
    <sheetDataSet>
      <sheetData sheetId="0">
        <row r="11">
          <cell r="F11" t="str">
            <v>SPTL ja Helsingin Piiri</v>
          </cell>
          <cell r="N11">
            <v>38493</v>
          </cell>
          <cell r="T11" t="str">
            <v>10:00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lmoittautuneet"/>
      <sheetName val="Nimilista"/>
      <sheetName val="8"/>
      <sheetName val="16"/>
      <sheetName val="32"/>
      <sheetName val="pooli4"/>
      <sheetName val="pooli5"/>
      <sheetName val="pooli6"/>
      <sheetName val="ottelupoytakirja"/>
    </sheetNames>
    <sheetDataSet>
      <sheetData sheetId="1">
        <row r="6">
          <cell r="B6" t="str">
            <v>0 0</v>
          </cell>
          <cell r="C6">
            <v>0</v>
          </cell>
        </row>
        <row r="7">
          <cell r="B7" t="str">
            <v>0 0</v>
          </cell>
          <cell r="C7">
            <v>0</v>
          </cell>
        </row>
        <row r="8">
          <cell r="B8" t="str">
            <v>0 0</v>
          </cell>
          <cell r="C8">
            <v>0</v>
          </cell>
        </row>
        <row r="9">
          <cell r="B9" t="str">
            <v>0 0</v>
          </cell>
          <cell r="C9">
            <v>0</v>
          </cell>
        </row>
        <row r="10">
          <cell r="B10" t="str">
            <v>0 0</v>
          </cell>
          <cell r="C10">
            <v>0</v>
          </cell>
        </row>
        <row r="11">
          <cell r="B11" t="str">
            <v>0 0</v>
          </cell>
          <cell r="C11">
            <v>0</v>
          </cell>
        </row>
        <row r="12">
          <cell r="B12" t="str">
            <v>0 0</v>
          </cell>
          <cell r="C12">
            <v>0</v>
          </cell>
        </row>
        <row r="13">
          <cell r="B13" t="str">
            <v>0 0</v>
          </cell>
          <cell r="C13">
            <v>0</v>
          </cell>
        </row>
        <row r="14">
          <cell r="B14" t="str">
            <v>0 0</v>
          </cell>
          <cell r="C14">
            <v>0</v>
          </cell>
        </row>
        <row r="15">
          <cell r="B15" t="str">
            <v>0 0</v>
          </cell>
          <cell r="C15">
            <v>0</v>
          </cell>
        </row>
        <row r="16">
          <cell r="B16" t="str">
            <v>0 0</v>
          </cell>
          <cell r="C16">
            <v>0</v>
          </cell>
        </row>
        <row r="17">
          <cell r="B17" t="str">
            <v>0 0</v>
          </cell>
          <cell r="C17">
            <v>0</v>
          </cell>
        </row>
        <row r="18">
          <cell r="B18" t="str">
            <v>0 0</v>
          </cell>
          <cell r="C18">
            <v>0</v>
          </cell>
        </row>
        <row r="19">
          <cell r="B19" t="str">
            <v>0 0</v>
          </cell>
          <cell r="C19">
            <v>0</v>
          </cell>
        </row>
        <row r="20">
          <cell r="B20" t="str">
            <v>0 0</v>
          </cell>
          <cell r="C20">
            <v>0</v>
          </cell>
        </row>
        <row r="21">
          <cell r="B21" t="str">
            <v>0 0</v>
          </cell>
          <cell r="C21">
            <v>0</v>
          </cell>
        </row>
        <row r="22">
          <cell r="B22" t="str">
            <v>0 0</v>
          </cell>
          <cell r="C22">
            <v>0</v>
          </cell>
        </row>
        <row r="23">
          <cell r="B23" t="str">
            <v>0 0</v>
          </cell>
          <cell r="C23">
            <v>0</v>
          </cell>
        </row>
        <row r="24">
          <cell r="B24" t="str">
            <v>0 0</v>
          </cell>
          <cell r="C24">
            <v>0</v>
          </cell>
        </row>
        <row r="25">
          <cell r="B25" t="str">
            <v>0 0</v>
          </cell>
          <cell r="C25">
            <v>0</v>
          </cell>
        </row>
        <row r="26">
          <cell r="B26" t="str">
            <v>0 0</v>
          </cell>
          <cell r="C26">
            <v>0</v>
          </cell>
        </row>
        <row r="27">
          <cell r="B27" t="str">
            <v>0 0</v>
          </cell>
          <cell r="C27">
            <v>0</v>
          </cell>
        </row>
        <row r="28">
          <cell r="B28" t="str">
            <v>0 0</v>
          </cell>
          <cell r="C28">
            <v>0</v>
          </cell>
        </row>
        <row r="29">
          <cell r="B29" t="str">
            <v>0 0</v>
          </cell>
          <cell r="C29">
            <v>0</v>
          </cell>
        </row>
        <row r="30">
          <cell r="B30" t="str">
            <v>0 0</v>
          </cell>
          <cell r="C30">
            <v>0</v>
          </cell>
        </row>
        <row r="31">
          <cell r="B31" t="str">
            <v>0 0</v>
          </cell>
          <cell r="C31">
            <v>0</v>
          </cell>
        </row>
        <row r="32">
          <cell r="B32" t="str">
            <v>0 0</v>
          </cell>
          <cell r="C32">
            <v>0</v>
          </cell>
        </row>
        <row r="33">
          <cell r="B33" t="str">
            <v>0 0</v>
          </cell>
          <cell r="C33">
            <v>0</v>
          </cell>
        </row>
        <row r="34">
          <cell r="B34" t="str">
            <v>0 0</v>
          </cell>
          <cell r="C34">
            <v>0</v>
          </cell>
        </row>
        <row r="35">
          <cell r="B35" t="str">
            <v>0 0</v>
          </cell>
          <cell r="C35">
            <v>0</v>
          </cell>
        </row>
        <row r="36">
          <cell r="B36" t="str">
            <v>0 0</v>
          </cell>
          <cell r="C36">
            <v>0</v>
          </cell>
        </row>
        <row r="37">
          <cell r="B37" t="str">
            <v>0 0</v>
          </cell>
          <cell r="C37">
            <v>0</v>
          </cell>
        </row>
        <row r="38">
          <cell r="B38" t="str">
            <v>0 0</v>
          </cell>
          <cell r="C38">
            <v>0</v>
          </cell>
        </row>
        <row r="39">
          <cell r="B39" t="str">
            <v>0 0</v>
          </cell>
          <cell r="C39">
            <v>0</v>
          </cell>
        </row>
        <row r="40">
          <cell r="B40" t="str">
            <v>0 0</v>
          </cell>
          <cell r="C40">
            <v>0</v>
          </cell>
        </row>
        <row r="41">
          <cell r="B41" t="str">
            <v>0 0</v>
          </cell>
          <cell r="C41">
            <v>0</v>
          </cell>
        </row>
        <row r="42">
          <cell r="B42" t="str">
            <v>0 0</v>
          </cell>
          <cell r="C42">
            <v>0</v>
          </cell>
        </row>
        <row r="43">
          <cell r="B43" t="str">
            <v>0 0</v>
          </cell>
          <cell r="C43">
            <v>0</v>
          </cell>
        </row>
        <row r="44">
          <cell r="B44" t="str">
            <v>0 0</v>
          </cell>
          <cell r="C44">
            <v>0</v>
          </cell>
        </row>
        <row r="45">
          <cell r="B45" t="str">
            <v>0 0</v>
          </cell>
          <cell r="C45">
            <v>0</v>
          </cell>
        </row>
        <row r="46">
          <cell r="B46" t="str">
            <v>0 0</v>
          </cell>
          <cell r="C46">
            <v>0</v>
          </cell>
        </row>
        <row r="47">
          <cell r="B47" t="str">
            <v>0 0</v>
          </cell>
          <cell r="C47">
            <v>0</v>
          </cell>
        </row>
        <row r="48">
          <cell r="B48" t="str">
            <v>0 0</v>
          </cell>
          <cell r="C48">
            <v>0</v>
          </cell>
        </row>
        <row r="49">
          <cell r="B49" t="str">
            <v>0 0</v>
          </cell>
          <cell r="C49">
            <v>0</v>
          </cell>
        </row>
        <row r="50">
          <cell r="B50" t="str">
            <v>0 0</v>
          </cell>
          <cell r="C50">
            <v>0</v>
          </cell>
        </row>
        <row r="51">
          <cell r="B51" t="str">
            <v>0 0</v>
          </cell>
          <cell r="C51">
            <v>0</v>
          </cell>
        </row>
        <row r="52">
          <cell r="B52" t="str">
            <v>0 0</v>
          </cell>
          <cell r="C52">
            <v>0</v>
          </cell>
        </row>
        <row r="53">
          <cell r="B53" t="str">
            <v>0 0</v>
          </cell>
          <cell r="C53">
            <v>0</v>
          </cell>
        </row>
        <row r="54">
          <cell r="B54" t="str">
            <v>0 0</v>
          </cell>
          <cell r="C54">
            <v>0</v>
          </cell>
        </row>
        <row r="55">
          <cell r="B55" t="str">
            <v>0 0</v>
          </cell>
          <cell r="C55">
            <v>0</v>
          </cell>
        </row>
        <row r="56">
          <cell r="B56" t="str">
            <v>0 0</v>
          </cell>
          <cell r="C56">
            <v>0</v>
          </cell>
        </row>
        <row r="57">
          <cell r="B57" t="str">
            <v>0 0</v>
          </cell>
          <cell r="C57">
            <v>0</v>
          </cell>
        </row>
        <row r="58">
          <cell r="B58" t="str">
            <v>0 0</v>
          </cell>
          <cell r="C58">
            <v>0</v>
          </cell>
        </row>
        <row r="59">
          <cell r="B59" t="str">
            <v>0 0</v>
          </cell>
          <cell r="C59">
            <v>0</v>
          </cell>
        </row>
        <row r="60">
          <cell r="B60" t="str">
            <v>0 0</v>
          </cell>
          <cell r="C60">
            <v>0</v>
          </cell>
        </row>
        <row r="61">
          <cell r="B61" t="str">
            <v>0 0</v>
          </cell>
          <cell r="C61">
            <v>0</v>
          </cell>
        </row>
        <row r="62">
          <cell r="B62" t="str">
            <v>0 0</v>
          </cell>
          <cell r="C62">
            <v>0</v>
          </cell>
        </row>
        <row r="63">
          <cell r="B63" t="str">
            <v>0 0</v>
          </cell>
          <cell r="C63">
            <v>0</v>
          </cell>
        </row>
        <row r="64">
          <cell r="B64" t="str">
            <v>0 0</v>
          </cell>
          <cell r="C64">
            <v>0</v>
          </cell>
        </row>
        <row r="65">
          <cell r="B65" t="str">
            <v>0 0</v>
          </cell>
          <cell r="C65">
            <v>0</v>
          </cell>
        </row>
        <row r="66">
          <cell r="B66" t="str">
            <v>0 0</v>
          </cell>
          <cell r="C66">
            <v>0</v>
          </cell>
        </row>
        <row r="67">
          <cell r="B67" t="str">
            <v>0 0</v>
          </cell>
          <cell r="C67">
            <v>0</v>
          </cell>
        </row>
        <row r="68">
          <cell r="B68" t="str">
            <v>0 0</v>
          </cell>
          <cell r="C68">
            <v>0</v>
          </cell>
        </row>
        <row r="69">
          <cell r="B69" t="str">
            <v>0 0</v>
          </cell>
          <cell r="C69">
            <v>0</v>
          </cell>
        </row>
        <row r="70">
          <cell r="B70" t="str">
            <v>0 0</v>
          </cell>
          <cell r="C70">
            <v>0</v>
          </cell>
        </row>
        <row r="71">
          <cell r="B71" t="str">
            <v>0 0</v>
          </cell>
          <cell r="C71">
            <v>0</v>
          </cell>
        </row>
        <row r="72">
          <cell r="B72" t="str">
            <v>0 0</v>
          </cell>
          <cell r="C72">
            <v>0</v>
          </cell>
        </row>
        <row r="73">
          <cell r="B73" t="str">
            <v>0 0</v>
          </cell>
          <cell r="C73">
            <v>0</v>
          </cell>
        </row>
        <row r="74">
          <cell r="B74" t="str">
            <v>0 0</v>
          </cell>
          <cell r="C74">
            <v>0</v>
          </cell>
        </row>
        <row r="75">
          <cell r="B75" t="str">
            <v>0 0</v>
          </cell>
          <cell r="C75">
            <v>0</v>
          </cell>
        </row>
        <row r="76">
          <cell r="B76" t="str">
            <v>0 0</v>
          </cell>
          <cell r="C76">
            <v>0</v>
          </cell>
        </row>
        <row r="77">
          <cell r="B77" t="str">
            <v>0 0</v>
          </cell>
          <cell r="C77">
            <v>0</v>
          </cell>
        </row>
        <row r="78">
          <cell r="B78" t="str">
            <v>0 0</v>
          </cell>
          <cell r="C78">
            <v>0</v>
          </cell>
        </row>
        <row r="79">
          <cell r="B79" t="str">
            <v>0 0</v>
          </cell>
          <cell r="C79">
            <v>0</v>
          </cell>
        </row>
        <row r="80">
          <cell r="B80" t="str">
            <v>0 0</v>
          </cell>
          <cell r="C80">
            <v>0</v>
          </cell>
        </row>
        <row r="81">
          <cell r="B81" t="str">
            <v>0 0</v>
          </cell>
          <cell r="C81">
            <v>0</v>
          </cell>
        </row>
        <row r="82">
          <cell r="B82" t="str">
            <v>0 0</v>
          </cell>
          <cell r="C82">
            <v>0</v>
          </cell>
        </row>
        <row r="83">
          <cell r="B83" t="str">
            <v>0 0</v>
          </cell>
          <cell r="C83">
            <v>0</v>
          </cell>
        </row>
        <row r="84">
          <cell r="B84" t="str">
            <v>0 0</v>
          </cell>
          <cell r="C84">
            <v>0</v>
          </cell>
        </row>
        <row r="85">
          <cell r="B85" t="str">
            <v>0 0</v>
          </cell>
          <cell r="C85">
            <v>0</v>
          </cell>
        </row>
        <row r="86">
          <cell r="B86" t="str">
            <v>0 0</v>
          </cell>
          <cell r="C86">
            <v>0</v>
          </cell>
        </row>
        <row r="87">
          <cell r="B87" t="str">
            <v>0 0</v>
          </cell>
          <cell r="C87">
            <v>0</v>
          </cell>
        </row>
        <row r="88">
          <cell r="B88" t="str">
            <v>0 0</v>
          </cell>
          <cell r="C88">
            <v>0</v>
          </cell>
        </row>
        <row r="89">
          <cell r="B89" t="str">
            <v>0 0</v>
          </cell>
          <cell r="C89">
            <v>0</v>
          </cell>
        </row>
        <row r="90">
          <cell r="B90" t="str">
            <v>0 0</v>
          </cell>
          <cell r="C90">
            <v>0</v>
          </cell>
        </row>
        <row r="91">
          <cell r="B91" t="str">
            <v>0 0</v>
          </cell>
          <cell r="C91">
            <v>0</v>
          </cell>
        </row>
        <row r="92">
          <cell r="B92" t="str">
            <v>0 0</v>
          </cell>
          <cell r="C92">
            <v>0</v>
          </cell>
        </row>
        <row r="93">
          <cell r="B93" t="str">
            <v>0 0</v>
          </cell>
          <cell r="C93">
            <v>0</v>
          </cell>
        </row>
        <row r="94">
          <cell r="B94" t="str">
            <v>0 0</v>
          </cell>
          <cell r="C94">
            <v>0</v>
          </cell>
        </row>
        <row r="95">
          <cell r="B95" t="str">
            <v>0 0</v>
          </cell>
          <cell r="C95">
            <v>0</v>
          </cell>
        </row>
        <row r="96">
          <cell r="B96" t="str">
            <v>0 0</v>
          </cell>
          <cell r="C96">
            <v>0</v>
          </cell>
        </row>
        <row r="97">
          <cell r="B97" t="str">
            <v>0 0</v>
          </cell>
          <cell r="C97">
            <v>0</v>
          </cell>
        </row>
        <row r="98">
          <cell r="B98" t="str">
            <v>0 0</v>
          </cell>
          <cell r="C98">
            <v>0</v>
          </cell>
        </row>
        <row r="99">
          <cell r="B99" t="str">
            <v>0 0</v>
          </cell>
          <cell r="C99">
            <v>0</v>
          </cell>
        </row>
        <row r="100">
          <cell r="B100" t="str">
            <v>0 0</v>
          </cell>
          <cell r="C100">
            <v>0</v>
          </cell>
        </row>
        <row r="101">
          <cell r="B101" t="str">
            <v>0 0</v>
          </cell>
          <cell r="C101">
            <v>0</v>
          </cell>
        </row>
        <row r="102">
          <cell r="B102" t="str">
            <v>0 0</v>
          </cell>
          <cell r="C102">
            <v>0</v>
          </cell>
        </row>
        <row r="103">
          <cell r="B103" t="str">
            <v>0 0</v>
          </cell>
          <cell r="C103">
            <v>0</v>
          </cell>
        </row>
        <row r="104">
          <cell r="B104" t="str">
            <v>0 0</v>
          </cell>
          <cell r="C104">
            <v>0</v>
          </cell>
        </row>
        <row r="105">
          <cell r="B105" t="str">
            <v>0 0</v>
          </cell>
          <cell r="C105">
            <v>0</v>
          </cell>
        </row>
        <row r="106">
          <cell r="B106" t="str">
            <v>0 0</v>
          </cell>
          <cell r="C106">
            <v>0</v>
          </cell>
        </row>
        <row r="107">
          <cell r="B107" t="str">
            <v>0 0</v>
          </cell>
          <cell r="C107">
            <v>0</v>
          </cell>
        </row>
        <row r="108">
          <cell r="B108" t="str">
            <v>0 0</v>
          </cell>
          <cell r="C108">
            <v>0</v>
          </cell>
        </row>
        <row r="109">
          <cell r="B109" t="str">
            <v>0 0</v>
          </cell>
          <cell r="C109">
            <v>0</v>
          </cell>
        </row>
        <row r="110">
          <cell r="B110" t="str">
            <v>0 0</v>
          </cell>
          <cell r="C110">
            <v>0</v>
          </cell>
        </row>
        <row r="111">
          <cell r="B111" t="str">
            <v>0 0</v>
          </cell>
          <cell r="C111">
            <v>0</v>
          </cell>
        </row>
        <row r="112">
          <cell r="B112" t="str">
            <v>0 0</v>
          </cell>
          <cell r="C112">
            <v>0</v>
          </cell>
        </row>
        <row r="113">
          <cell r="B113" t="str">
            <v>0 0</v>
          </cell>
          <cell r="C113">
            <v>0</v>
          </cell>
        </row>
        <row r="114">
          <cell r="B114" t="str">
            <v>0 0</v>
          </cell>
          <cell r="C114">
            <v>0</v>
          </cell>
        </row>
        <row r="115">
          <cell r="B115" t="str">
            <v>0 0</v>
          </cell>
          <cell r="C115">
            <v>0</v>
          </cell>
        </row>
        <row r="116">
          <cell r="B116" t="str">
            <v>0 0</v>
          </cell>
          <cell r="C116">
            <v>0</v>
          </cell>
        </row>
        <row r="117">
          <cell r="B117" t="str">
            <v>0 0</v>
          </cell>
          <cell r="C117">
            <v>0</v>
          </cell>
        </row>
        <row r="118">
          <cell r="B118" t="str">
            <v>0 0</v>
          </cell>
          <cell r="C118">
            <v>0</v>
          </cell>
        </row>
        <row r="119">
          <cell r="B119" t="str">
            <v>0 0</v>
          </cell>
          <cell r="C119">
            <v>0</v>
          </cell>
        </row>
        <row r="120">
          <cell r="B120" t="str">
            <v>0 0</v>
          </cell>
          <cell r="C120">
            <v>0</v>
          </cell>
        </row>
        <row r="121">
          <cell r="B121" t="str">
            <v>0 0</v>
          </cell>
          <cell r="C121">
            <v>0</v>
          </cell>
        </row>
        <row r="122">
          <cell r="B122" t="str">
            <v>0 0</v>
          </cell>
          <cell r="C122">
            <v>0</v>
          </cell>
        </row>
        <row r="123">
          <cell r="B123" t="str">
            <v>0 0</v>
          </cell>
          <cell r="C123">
            <v>0</v>
          </cell>
        </row>
        <row r="124">
          <cell r="B124" t="str">
            <v>0 0</v>
          </cell>
          <cell r="C124">
            <v>0</v>
          </cell>
        </row>
        <row r="125">
          <cell r="B125" t="str">
            <v>0 0</v>
          </cell>
          <cell r="C125">
            <v>0</v>
          </cell>
        </row>
        <row r="126">
          <cell r="B126" t="str">
            <v>0 0</v>
          </cell>
          <cell r="C126">
            <v>0</v>
          </cell>
        </row>
        <row r="127">
          <cell r="B127" t="str">
            <v>0 0</v>
          </cell>
          <cell r="C127">
            <v>0</v>
          </cell>
        </row>
        <row r="128">
          <cell r="B128" t="str">
            <v>0 0</v>
          </cell>
          <cell r="C128">
            <v>0</v>
          </cell>
        </row>
        <row r="129">
          <cell r="B129" t="str">
            <v>0 0</v>
          </cell>
          <cell r="C129">
            <v>0</v>
          </cell>
        </row>
        <row r="130">
          <cell r="B130" t="str">
            <v>0 0</v>
          </cell>
          <cell r="C130">
            <v>0</v>
          </cell>
        </row>
        <row r="131">
          <cell r="B131" t="str">
            <v>0 0</v>
          </cell>
          <cell r="C131">
            <v>0</v>
          </cell>
        </row>
        <row r="132">
          <cell r="B132" t="str">
            <v>0 0</v>
          </cell>
          <cell r="C132">
            <v>0</v>
          </cell>
        </row>
        <row r="133">
          <cell r="B133" t="str">
            <v>0 0</v>
          </cell>
          <cell r="C133">
            <v>0</v>
          </cell>
        </row>
        <row r="134">
          <cell r="B134" t="str">
            <v>0 0</v>
          </cell>
          <cell r="C134">
            <v>0</v>
          </cell>
        </row>
        <row r="135">
          <cell r="B135" t="str">
            <v>0 0</v>
          </cell>
          <cell r="C135">
            <v>0</v>
          </cell>
        </row>
        <row r="136">
          <cell r="B136" t="str">
            <v>0 0</v>
          </cell>
          <cell r="C136">
            <v>0</v>
          </cell>
        </row>
        <row r="137">
          <cell r="B137" t="str">
            <v>0 0</v>
          </cell>
          <cell r="C137">
            <v>0</v>
          </cell>
        </row>
        <row r="138">
          <cell r="B138" t="str">
            <v>0 0</v>
          </cell>
          <cell r="C138">
            <v>0</v>
          </cell>
        </row>
        <row r="139">
          <cell r="B139" t="str">
            <v>0 0</v>
          </cell>
          <cell r="C139">
            <v>0</v>
          </cell>
        </row>
        <row r="140">
          <cell r="B140" t="str">
            <v>0 0</v>
          </cell>
          <cell r="C140">
            <v>0</v>
          </cell>
        </row>
        <row r="141">
          <cell r="B141" t="str">
            <v>0 0</v>
          </cell>
          <cell r="C141">
            <v>0</v>
          </cell>
        </row>
        <row r="142">
          <cell r="B142" t="str">
            <v>0 0</v>
          </cell>
          <cell r="C142">
            <v>0</v>
          </cell>
        </row>
        <row r="143">
          <cell r="B143" t="str">
            <v>0 0</v>
          </cell>
          <cell r="C143">
            <v>0</v>
          </cell>
        </row>
        <row r="144">
          <cell r="B144" t="str">
            <v>0 0</v>
          </cell>
          <cell r="C144">
            <v>0</v>
          </cell>
        </row>
        <row r="145">
          <cell r="B145" t="str">
            <v>0 0</v>
          </cell>
          <cell r="C145">
            <v>0</v>
          </cell>
        </row>
        <row r="146">
          <cell r="B146" t="str">
            <v>0 0</v>
          </cell>
          <cell r="C146">
            <v>0</v>
          </cell>
        </row>
        <row r="147">
          <cell r="B147" t="str">
            <v>0 0</v>
          </cell>
          <cell r="C147">
            <v>0</v>
          </cell>
        </row>
        <row r="148">
          <cell r="B148" t="str">
            <v>0 0</v>
          </cell>
          <cell r="C148">
            <v>0</v>
          </cell>
        </row>
        <row r="149">
          <cell r="B149" t="str">
            <v>0 0</v>
          </cell>
          <cell r="C149">
            <v>0</v>
          </cell>
        </row>
        <row r="150">
          <cell r="B150" t="str">
            <v>0 0</v>
          </cell>
          <cell r="C150">
            <v>0</v>
          </cell>
        </row>
        <row r="151">
          <cell r="B151" t="str">
            <v>0 0</v>
          </cell>
          <cell r="C151">
            <v>0</v>
          </cell>
        </row>
        <row r="152">
          <cell r="B152" t="str">
            <v>0 0</v>
          </cell>
          <cell r="C152">
            <v>0</v>
          </cell>
        </row>
        <row r="153">
          <cell r="B153" t="str">
            <v>0 0</v>
          </cell>
          <cell r="C153">
            <v>0</v>
          </cell>
        </row>
        <row r="154">
          <cell r="B154" t="str">
            <v>0 0</v>
          </cell>
          <cell r="C154">
            <v>0</v>
          </cell>
        </row>
        <row r="155">
          <cell r="B155" t="str">
            <v>0 0</v>
          </cell>
          <cell r="C155">
            <v>0</v>
          </cell>
        </row>
        <row r="156">
          <cell r="B156" t="str">
            <v>0 0</v>
          </cell>
          <cell r="C156">
            <v>0</v>
          </cell>
        </row>
        <row r="157">
          <cell r="B157" t="str">
            <v>0 0</v>
          </cell>
          <cell r="C157">
            <v>0</v>
          </cell>
        </row>
        <row r="158">
          <cell r="B158" t="str">
            <v>0 0</v>
          </cell>
          <cell r="C158">
            <v>0</v>
          </cell>
        </row>
        <row r="159">
          <cell r="B159" t="str">
            <v>0 0</v>
          </cell>
          <cell r="C159">
            <v>0</v>
          </cell>
        </row>
        <row r="160">
          <cell r="B160" t="str">
            <v>0 0</v>
          </cell>
          <cell r="C160">
            <v>0</v>
          </cell>
        </row>
        <row r="161">
          <cell r="B161" t="str">
            <v>0 0</v>
          </cell>
          <cell r="C161">
            <v>0</v>
          </cell>
        </row>
        <row r="162">
          <cell r="B162" t="str">
            <v>0 0</v>
          </cell>
          <cell r="C162">
            <v>0</v>
          </cell>
        </row>
        <row r="163">
          <cell r="B163" t="str">
            <v>0 0</v>
          </cell>
          <cell r="C163">
            <v>0</v>
          </cell>
        </row>
        <row r="164">
          <cell r="B164" t="str">
            <v>0 0</v>
          </cell>
          <cell r="C164">
            <v>0</v>
          </cell>
        </row>
        <row r="165">
          <cell r="B165" t="str">
            <v>0 0</v>
          </cell>
          <cell r="C165">
            <v>0</v>
          </cell>
        </row>
        <row r="166">
          <cell r="B166" t="str">
            <v>0 0</v>
          </cell>
          <cell r="C166">
            <v>0</v>
          </cell>
        </row>
        <row r="167">
          <cell r="B167" t="str">
            <v>0 0</v>
          </cell>
          <cell r="C167">
            <v>0</v>
          </cell>
        </row>
        <row r="168">
          <cell r="B168" t="str">
            <v>0 0</v>
          </cell>
          <cell r="C168">
            <v>0</v>
          </cell>
        </row>
        <row r="169">
          <cell r="B169" t="str">
            <v>0 0</v>
          </cell>
          <cell r="C169">
            <v>0</v>
          </cell>
        </row>
        <row r="170">
          <cell r="B170" t="str">
            <v>0 0</v>
          </cell>
          <cell r="C170">
            <v>0</v>
          </cell>
        </row>
        <row r="171">
          <cell r="B171" t="str">
            <v>0 0</v>
          </cell>
          <cell r="C171">
            <v>0</v>
          </cell>
        </row>
        <row r="172">
          <cell r="B172" t="str">
            <v>0 0</v>
          </cell>
          <cell r="C172">
            <v>0</v>
          </cell>
        </row>
        <row r="173">
          <cell r="B173" t="str">
            <v>0 0</v>
          </cell>
          <cell r="C173">
            <v>0</v>
          </cell>
        </row>
        <row r="174">
          <cell r="B174" t="str">
            <v>0 0</v>
          </cell>
          <cell r="C174">
            <v>0</v>
          </cell>
        </row>
        <row r="175">
          <cell r="B175" t="str">
            <v>0 0</v>
          </cell>
          <cell r="C175">
            <v>0</v>
          </cell>
        </row>
        <row r="176">
          <cell r="B176" t="str">
            <v>0 0</v>
          </cell>
          <cell r="C176">
            <v>0</v>
          </cell>
        </row>
        <row r="177">
          <cell r="B177" t="str">
            <v>0 0</v>
          </cell>
          <cell r="C177">
            <v>0</v>
          </cell>
        </row>
        <row r="178">
          <cell r="B178" t="str">
            <v>0 0</v>
          </cell>
          <cell r="C178">
            <v>0</v>
          </cell>
        </row>
        <row r="179">
          <cell r="B179" t="str">
            <v>0 0</v>
          </cell>
          <cell r="C179">
            <v>0</v>
          </cell>
        </row>
        <row r="180">
          <cell r="B180" t="str">
            <v>0 0</v>
          </cell>
          <cell r="C180">
            <v>0</v>
          </cell>
        </row>
        <row r="181">
          <cell r="B181" t="str">
            <v>0 0</v>
          </cell>
          <cell r="C181">
            <v>0</v>
          </cell>
        </row>
        <row r="182">
          <cell r="B182" t="str">
            <v>0 0</v>
          </cell>
          <cell r="C182">
            <v>0</v>
          </cell>
        </row>
        <row r="183">
          <cell r="B183" t="str">
            <v>0 0</v>
          </cell>
          <cell r="C183">
            <v>0</v>
          </cell>
        </row>
        <row r="184">
          <cell r="B184" t="str">
            <v>0 0</v>
          </cell>
          <cell r="C184">
            <v>0</v>
          </cell>
        </row>
        <row r="185">
          <cell r="B185" t="str">
            <v>0 0</v>
          </cell>
          <cell r="C185">
            <v>0</v>
          </cell>
        </row>
        <row r="186">
          <cell r="B186" t="str">
            <v>0 0</v>
          </cell>
          <cell r="C186">
            <v>0</v>
          </cell>
        </row>
        <row r="187">
          <cell r="B187" t="str">
            <v>0 0</v>
          </cell>
          <cell r="C187">
            <v>0</v>
          </cell>
        </row>
        <row r="188">
          <cell r="B188" t="str">
            <v>0 0</v>
          </cell>
          <cell r="C188">
            <v>0</v>
          </cell>
        </row>
        <row r="189">
          <cell r="B189" t="str">
            <v>0 0</v>
          </cell>
          <cell r="C189">
            <v>0</v>
          </cell>
        </row>
        <row r="190">
          <cell r="B190" t="str">
            <v>0 0</v>
          </cell>
          <cell r="C190">
            <v>0</v>
          </cell>
        </row>
        <row r="191">
          <cell r="B191" t="str">
            <v>0 0</v>
          </cell>
          <cell r="C191">
            <v>0</v>
          </cell>
        </row>
        <row r="192">
          <cell r="B192" t="str">
            <v>0 0</v>
          </cell>
          <cell r="C192">
            <v>0</v>
          </cell>
        </row>
        <row r="193">
          <cell r="B193" t="str">
            <v>0 0</v>
          </cell>
          <cell r="C193">
            <v>0</v>
          </cell>
        </row>
        <row r="194">
          <cell r="B194" t="str">
            <v>0 0</v>
          </cell>
          <cell r="C194">
            <v>0</v>
          </cell>
        </row>
        <row r="195">
          <cell r="B195" t="str">
            <v>0 0</v>
          </cell>
          <cell r="C195">
            <v>0</v>
          </cell>
        </row>
        <row r="196">
          <cell r="B196" t="str">
            <v>0 0</v>
          </cell>
          <cell r="C196">
            <v>0</v>
          </cell>
        </row>
        <row r="197">
          <cell r="B197" t="str">
            <v>0 0</v>
          </cell>
          <cell r="C197">
            <v>0</v>
          </cell>
        </row>
        <row r="198">
          <cell r="B198" t="str">
            <v>0 0</v>
          </cell>
          <cell r="C198">
            <v>0</v>
          </cell>
        </row>
        <row r="199">
          <cell r="B199" t="str">
            <v>0 0</v>
          </cell>
          <cell r="C199">
            <v>0</v>
          </cell>
        </row>
        <row r="200">
          <cell r="B200" t="str">
            <v>0 0</v>
          </cell>
          <cell r="C200">
            <v>0</v>
          </cell>
        </row>
        <row r="201">
          <cell r="B201" t="str">
            <v>0 0</v>
          </cell>
          <cell r="C201">
            <v>0</v>
          </cell>
        </row>
        <row r="202">
          <cell r="B202" t="str">
            <v>0 0</v>
          </cell>
          <cell r="C202">
            <v>0</v>
          </cell>
        </row>
        <row r="203">
          <cell r="B203" t="str">
            <v>0 0</v>
          </cell>
          <cell r="C203">
            <v>0</v>
          </cell>
        </row>
        <row r="204">
          <cell r="B204" t="str">
            <v>0 0</v>
          </cell>
          <cell r="C204">
            <v>0</v>
          </cell>
        </row>
        <row r="205">
          <cell r="B205" t="str">
            <v>0 0</v>
          </cell>
          <cell r="C205">
            <v>0</v>
          </cell>
        </row>
        <row r="206">
          <cell r="B206" t="str">
            <v>0 0</v>
          </cell>
          <cell r="C206">
            <v>0</v>
          </cell>
        </row>
        <row r="207">
          <cell r="B207" t="str">
            <v>0 0</v>
          </cell>
          <cell r="C207">
            <v>0</v>
          </cell>
        </row>
        <row r="208">
          <cell r="B208" t="str">
            <v>0 0</v>
          </cell>
          <cell r="C208">
            <v>0</v>
          </cell>
        </row>
        <row r="209">
          <cell r="B209" t="str">
            <v>0 0</v>
          </cell>
          <cell r="C209">
            <v>0</v>
          </cell>
        </row>
        <row r="210">
          <cell r="B210" t="str">
            <v>0 0</v>
          </cell>
          <cell r="C210">
            <v>0</v>
          </cell>
        </row>
        <row r="211">
          <cell r="B211" t="str">
            <v>0 0</v>
          </cell>
          <cell r="C211">
            <v>0</v>
          </cell>
        </row>
        <row r="212">
          <cell r="B212" t="str">
            <v>0 0</v>
          </cell>
          <cell r="C212">
            <v>0</v>
          </cell>
        </row>
        <row r="213">
          <cell r="B213" t="str">
            <v>0 0</v>
          </cell>
          <cell r="C213">
            <v>0</v>
          </cell>
        </row>
        <row r="214">
          <cell r="B214" t="str">
            <v>0 0</v>
          </cell>
          <cell r="C214">
            <v>0</v>
          </cell>
        </row>
        <row r="215">
          <cell r="B215" t="str">
            <v>0 0</v>
          </cell>
          <cell r="C215">
            <v>0</v>
          </cell>
        </row>
        <row r="216">
          <cell r="B216" t="str">
            <v>0 0</v>
          </cell>
          <cell r="C216">
            <v>0</v>
          </cell>
        </row>
        <row r="217">
          <cell r="B217" t="str">
            <v>0 0</v>
          </cell>
          <cell r="C217">
            <v>0</v>
          </cell>
        </row>
        <row r="218">
          <cell r="B218" t="str">
            <v>0 0</v>
          </cell>
          <cell r="C218">
            <v>0</v>
          </cell>
        </row>
        <row r="219">
          <cell r="B219" t="str">
            <v>0 0</v>
          </cell>
          <cell r="C219">
            <v>0</v>
          </cell>
        </row>
        <row r="220">
          <cell r="B220" t="str">
            <v>0 0</v>
          </cell>
          <cell r="C220">
            <v>0</v>
          </cell>
        </row>
        <row r="221">
          <cell r="B221" t="str">
            <v>0 0</v>
          </cell>
          <cell r="C221">
            <v>0</v>
          </cell>
        </row>
        <row r="222">
          <cell r="B222" t="str">
            <v>0 0</v>
          </cell>
          <cell r="C222">
            <v>0</v>
          </cell>
        </row>
        <row r="223">
          <cell r="B223" t="str">
            <v>0 0</v>
          </cell>
          <cell r="C223">
            <v>0</v>
          </cell>
        </row>
        <row r="224">
          <cell r="B224" t="str">
            <v>0 0</v>
          </cell>
          <cell r="C224">
            <v>0</v>
          </cell>
        </row>
        <row r="225">
          <cell r="B225" t="str">
            <v>0 0</v>
          </cell>
          <cell r="C225">
            <v>0</v>
          </cell>
        </row>
        <row r="226">
          <cell r="B226" t="str">
            <v>0 0</v>
          </cell>
          <cell r="C226">
            <v>0</v>
          </cell>
        </row>
        <row r="227">
          <cell r="B227" t="str">
            <v>0 0</v>
          </cell>
          <cell r="C227">
            <v>0</v>
          </cell>
        </row>
        <row r="228">
          <cell r="B228" t="str">
            <v>0 0</v>
          </cell>
          <cell r="C228">
            <v>0</v>
          </cell>
        </row>
        <row r="229">
          <cell r="B229" t="str">
            <v>0 0</v>
          </cell>
          <cell r="C229">
            <v>0</v>
          </cell>
        </row>
        <row r="230">
          <cell r="B230" t="str">
            <v>0 0</v>
          </cell>
          <cell r="C230">
            <v>0</v>
          </cell>
        </row>
        <row r="231">
          <cell r="B231" t="str">
            <v>0 0</v>
          </cell>
          <cell r="C231">
            <v>0</v>
          </cell>
        </row>
        <row r="232">
          <cell r="B232" t="str">
            <v>0 0</v>
          </cell>
          <cell r="C232">
            <v>0</v>
          </cell>
        </row>
        <row r="233">
          <cell r="B233" t="str">
            <v>0 0</v>
          </cell>
          <cell r="C233">
            <v>0</v>
          </cell>
        </row>
        <row r="234">
          <cell r="B234" t="str">
            <v>0 0</v>
          </cell>
          <cell r="C234">
            <v>0</v>
          </cell>
        </row>
        <row r="235">
          <cell r="B235" t="str">
            <v>0 0</v>
          </cell>
          <cell r="C235">
            <v>0</v>
          </cell>
        </row>
        <row r="236">
          <cell r="B236" t="str">
            <v>0 0</v>
          </cell>
          <cell r="C236">
            <v>0</v>
          </cell>
        </row>
        <row r="237">
          <cell r="B237" t="str">
            <v>0 0</v>
          </cell>
          <cell r="C237">
            <v>0</v>
          </cell>
        </row>
        <row r="238">
          <cell r="B238" t="str">
            <v>0 0</v>
          </cell>
          <cell r="C238">
            <v>0</v>
          </cell>
        </row>
        <row r="239">
          <cell r="B239" t="str">
            <v>0 0</v>
          </cell>
          <cell r="C239">
            <v>0</v>
          </cell>
        </row>
        <row r="240">
          <cell r="B240" t="str">
            <v>0 0</v>
          </cell>
          <cell r="C240">
            <v>0</v>
          </cell>
        </row>
        <row r="241">
          <cell r="B241" t="str">
            <v>0 0</v>
          </cell>
          <cell r="C241">
            <v>0</v>
          </cell>
        </row>
        <row r="242">
          <cell r="B242" t="str">
            <v>0 0</v>
          </cell>
          <cell r="C242">
            <v>0</v>
          </cell>
        </row>
        <row r="243">
          <cell r="B243" t="str">
            <v>0 0</v>
          </cell>
          <cell r="C243">
            <v>0</v>
          </cell>
        </row>
        <row r="244">
          <cell r="B244" t="str">
            <v>0 0</v>
          </cell>
          <cell r="C244">
            <v>0</v>
          </cell>
        </row>
        <row r="245">
          <cell r="B245" t="str">
            <v>0 0</v>
          </cell>
          <cell r="C245">
            <v>0</v>
          </cell>
        </row>
        <row r="246">
          <cell r="B246" t="str">
            <v>0 0</v>
          </cell>
          <cell r="C246">
            <v>0</v>
          </cell>
        </row>
        <row r="247">
          <cell r="B247" t="str">
            <v>0 0</v>
          </cell>
          <cell r="C247">
            <v>0</v>
          </cell>
        </row>
        <row r="248">
          <cell r="B248" t="str">
            <v>0 0</v>
          </cell>
          <cell r="C248">
            <v>0</v>
          </cell>
        </row>
        <row r="249">
          <cell r="B249" t="str">
            <v>0 0</v>
          </cell>
          <cell r="C249">
            <v>0</v>
          </cell>
        </row>
        <row r="250">
          <cell r="B250" t="str">
            <v>0 0</v>
          </cell>
          <cell r="C250">
            <v>0</v>
          </cell>
        </row>
        <row r="251">
          <cell r="B251" t="str">
            <v>0 0</v>
          </cell>
          <cell r="C251">
            <v>0</v>
          </cell>
        </row>
        <row r="252">
          <cell r="B252" t="str">
            <v>0 0</v>
          </cell>
          <cell r="C252">
            <v>0</v>
          </cell>
        </row>
        <row r="253">
          <cell r="B253" t="str">
            <v>0 0</v>
          </cell>
          <cell r="C253">
            <v>0</v>
          </cell>
        </row>
        <row r="254">
          <cell r="B254" t="str">
            <v>0 0</v>
          </cell>
          <cell r="C254">
            <v>0</v>
          </cell>
        </row>
        <row r="255">
          <cell r="B255" t="str">
            <v>0 0</v>
          </cell>
          <cell r="C2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lmoittautuneet"/>
      <sheetName val="Nimilista"/>
      <sheetName val="8"/>
      <sheetName val="32"/>
      <sheetName val="pooli4"/>
      <sheetName val="pooli5"/>
      <sheetName val="pooli6"/>
      <sheetName val="ottelupoytakirja"/>
    </sheetNames>
    <sheetDataSet>
      <sheetData sheetId="1">
        <row r="6">
          <cell r="B6" t="str">
            <v>0 0</v>
          </cell>
          <cell r="C6">
            <v>0</v>
          </cell>
        </row>
        <row r="7">
          <cell r="B7" t="str">
            <v>0 0</v>
          </cell>
          <cell r="C7">
            <v>0</v>
          </cell>
        </row>
        <row r="8">
          <cell r="B8" t="str">
            <v>0 0</v>
          </cell>
          <cell r="C8">
            <v>0</v>
          </cell>
        </row>
        <row r="9">
          <cell r="B9" t="str">
            <v>0 0</v>
          </cell>
          <cell r="C9">
            <v>0</v>
          </cell>
        </row>
        <row r="10">
          <cell r="B10" t="str">
            <v>0 0</v>
          </cell>
          <cell r="C10">
            <v>0</v>
          </cell>
        </row>
        <row r="11">
          <cell r="B11" t="str">
            <v>0 0</v>
          </cell>
          <cell r="C11">
            <v>0</v>
          </cell>
        </row>
        <row r="12">
          <cell r="B12" t="str">
            <v>0 0</v>
          </cell>
          <cell r="C12">
            <v>0</v>
          </cell>
        </row>
        <row r="13">
          <cell r="B13" t="str">
            <v>0 0</v>
          </cell>
          <cell r="C13">
            <v>0</v>
          </cell>
        </row>
        <row r="14">
          <cell r="B14" t="str">
            <v>0 0</v>
          </cell>
          <cell r="C14">
            <v>0</v>
          </cell>
        </row>
        <row r="15">
          <cell r="B15" t="str">
            <v>0 0</v>
          </cell>
          <cell r="C15">
            <v>0</v>
          </cell>
        </row>
        <row r="16">
          <cell r="B16" t="str">
            <v>0 0</v>
          </cell>
          <cell r="C16">
            <v>0</v>
          </cell>
        </row>
        <row r="17">
          <cell r="B17" t="str">
            <v>0 0</v>
          </cell>
          <cell r="C17">
            <v>0</v>
          </cell>
        </row>
        <row r="18">
          <cell r="B18" t="str">
            <v>0 0</v>
          </cell>
          <cell r="C18">
            <v>0</v>
          </cell>
        </row>
        <row r="19">
          <cell r="B19" t="str">
            <v>0 0</v>
          </cell>
          <cell r="C19">
            <v>0</v>
          </cell>
        </row>
        <row r="20">
          <cell r="B20" t="str">
            <v>0 0</v>
          </cell>
          <cell r="C20">
            <v>0</v>
          </cell>
        </row>
        <row r="21">
          <cell r="B21" t="str">
            <v>0 0</v>
          </cell>
          <cell r="C21">
            <v>0</v>
          </cell>
        </row>
        <row r="22">
          <cell r="B22" t="str">
            <v>0 0</v>
          </cell>
          <cell r="C22">
            <v>0</v>
          </cell>
        </row>
        <row r="23">
          <cell r="B23" t="str">
            <v>0 0</v>
          </cell>
          <cell r="C23">
            <v>0</v>
          </cell>
        </row>
        <row r="24">
          <cell r="B24" t="str">
            <v>0 0</v>
          </cell>
          <cell r="C24">
            <v>0</v>
          </cell>
        </row>
        <row r="25">
          <cell r="B25" t="str">
            <v>0 0</v>
          </cell>
          <cell r="C25">
            <v>0</v>
          </cell>
        </row>
        <row r="26">
          <cell r="B26" t="str">
            <v>0 0</v>
          </cell>
          <cell r="C26">
            <v>0</v>
          </cell>
        </row>
        <row r="27">
          <cell r="B27" t="str">
            <v>0 0</v>
          </cell>
          <cell r="C27">
            <v>0</v>
          </cell>
        </row>
        <row r="28">
          <cell r="B28" t="str">
            <v>0 0</v>
          </cell>
          <cell r="C28">
            <v>0</v>
          </cell>
        </row>
        <row r="29">
          <cell r="B29" t="str">
            <v>0 0</v>
          </cell>
          <cell r="C29">
            <v>0</v>
          </cell>
        </row>
        <row r="30">
          <cell r="B30" t="str">
            <v>0 0</v>
          </cell>
          <cell r="C30">
            <v>0</v>
          </cell>
        </row>
        <row r="31">
          <cell r="B31" t="str">
            <v>0 0</v>
          </cell>
          <cell r="C31">
            <v>0</v>
          </cell>
        </row>
        <row r="32">
          <cell r="B32" t="str">
            <v>0 0</v>
          </cell>
          <cell r="C32">
            <v>0</v>
          </cell>
        </row>
        <row r="33">
          <cell r="B33" t="str">
            <v>0 0</v>
          </cell>
          <cell r="C33">
            <v>0</v>
          </cell>
        </row>
        <row r="34">
          <cell r="B34" t="str">
            <v>0 0</v>
          </cell>
          <cell r="C34">
            <v>0</v>
          </cell>
        </row>
        <row r="35">
          <cell r="B35" t="str">
            <v>0 0</v>
          </cell>
          <cell r="C35">
            <v>0</v>
          </cell>
        </row>
        <row r="36">
          <cell r="B36" t="str">
            <v>0 0</v>
          </cell>
          <cell r="C36">
            <v>0</v>
          </cell>
        </row>
        <row r="37">
          <cell r="B37" t="str">
            <v>0 0</v>
          </cell>
          <cell r="C37">
            <v>0</v>
          </cell>
        </row>
        <row r="38">
          <cell r="B38" t="str">
            <v>0 0</v>
          </cell>
          <cell r="C38">
            <v>0</v>
          </cell>
        </row>
        <row r="39">
          <cell r="B39" t="str">
            <v>0 0</v>
          </cell>
          <cell r="C39">
            <v>0</v>
          </cell>
        </row>
        <row r="40">
          <cell r="B40" t="str">
            <v>0 0</v>
          </cell>
          <cell r="C40">
            <v>0</v>
          </cell>
        </row>
        <row r="41">
          <cell r="B41" t="str">
            <v>0 0</v>
          </cell>
          <cell r="C41">
            <v>0</v>
          </cell>
        </row>
        <row r="42">
          <cell r="B42" t="str">
            <v>0 0</v>
          </cell>
          <cell r="C42">
            <v>0</v>
          </cell>
        </row>
        <row r="43">
          <cell r="B43" t="str">
            <v>0 0</v>
          </cell>
          <cell r="C43">
            <v>0</v>
          </cell>
        </row>
        <row r="44">
          <cell r="B44" t="str">
            <v>0 0</v>
          </cell>
          <cell r="C44">
            <v>0</v>
          </cell>
        </row>
        <row r="45">
          <cell r="B45" t="str">
            <v>0 0</v>
          </cell>
          <cell r="C45">
            <v>0</v>
          </cell>
        </row>
        <row r="46">
          <cell r="B46" t="str">
            <v>0 0</v>
          </cell>
          <cell r="C46">
            <v>0</v>
          </cell>
        </row>
        <row r="47">
          <cell r="B47" t="str">
            <v>0 0</v>
          </cell>
          <cell r="C47">
            <v>0</v>
          </cell>
        </row>
        <row r="48">
          <cell r="B48" t="str">
            <v>0 0</v>
          </cell>
          <cell r="C48">
            <v>0</v>
          </cell>
        </row>
        <row r="49">
          <cell r="B49" t="str">
            <v>0 0</v>
          </cell>
          <cell r="C49">
            <v>0</v>
          </cell>
        </row>
        <row r="50">
          <cell r="B50" t="str">
            <v>0 0</v>
          </cell>
          <cell r="C50">
            <v>0</v>
          </cell>
        </row>
        <row r="51">
          <cell r="B51" t="str">
            <v>0 0</v>
          </cell>
          <cell r="C51">
            <v>0</v>
          </cell>
        </row>
        <row r="52">
          <cell r="B52" t="str">
            <v>0 0</v>
          </cell>
          <cell r="C52">
            <v>0</v>
          </cell>
        </row>
        <row r="53">
          <cell r="B53" t="str">
            <v>0 0</v>
          </cell>
          <cell r="C53">
            <v>0</v>
          </cell>
        </row>
        <row r="54">
          <cell r="B54" t="str">
            <v>0 0</v>
          </cell>
          <cell r="C54">
            <v>0</v>
          </cell>
        </row>
        <row r="55">
          <cell r="B55" t="str">
            <v>0 0</v>
          </cell>
          <cell r="C55">
            <v>0</v>
          </cell>
        </row>
        <row r="56">
          <cell r="B56" t="str">
            <v>0 0</v>
          </cell>
          <cell r="C56">
            <v>0</v>
          </cell>
        </row>
        <row r="57">
          <cell r="B57" t="str">
            <v>0 0</v>
          </cell>
          <cell r="C57">
            <v>0</v>
          </cell>
        </row>
        <row r="58">
          <cell r="B58" t="str">
            <v>0 0</v>
          </cell>
          <cell r="C58">
            <v>0</v>
          </cell>
        </row>
        <row r="59">
          <cell r="B59" t="str">
            <v>0 0</v>
          </cell>
          <cell r="C59">
            <v>0</v>
          </cell>
        </row>
        <row r="60">
          <cell r="B60" t="str">
            <v>0 0</v>
          </cell>
          <cell r="C60">
            <v>0</v>
          </cell>
        </row>
        <row r="61">
          <cell r="B61" t="str">
            <v>0 0</v>
          </cell>
          <cell r="C61">
            <v>0</v>
          </cell>
        </row>
        <row r="62">
          <cell r="B62" t="str">
            <v>0 0</v>
          </cell>
          <cell r="C62">
            <v>0</v>
          </cell>
        </row>
        <row r="63">
          <cell r="B63" t="str">
            <v>0 0</v>
          </cell>
          <cell r="C63">
            <v>0</v>
          </cell>
        </row>
        <row r="64">
          <cell r="B64" t="str">
            <v>0 0</v>
          </cell>
          <cell r="C64">
            <v>0</v>
          </cell>
        </row>
        <row r="65">
          <cell r="B65" t="str">
            <v>0 0</v>
          </cell>
          <cell r="C65">
            <v>0</v>
          </cell>
        </row>
        <row r="66">
          <cell r="B66" t="str">
            <v>0 0</v>
          </cell>
          <cell r="C66">
            <v>0</v>
          </cell>
        </row>
        <row r="67">
          <cell r="B67" t="str">
            <v>0 0</v>
          </cell>
          <cell r="C67">
            <v>0</v>
          </cell>
        </row>
        <row r="68">
          <cell r="B68" t="str">
            <v>0 0</v>
          </cell>
          <cell r="C68">
            <v>0</v>
          </cell>
        </row>
        <row r="69">
          <cell r="B69" t="str">
            <v>0 0</v>
          </cell>
          <cell r="C69">
            <v>0</v>
          </cell>
        </row>
        <row r="70">
          <cell r="B70" t="str">
            <v>0 0</v>
          </cell>
          <cell r="C70">
            <v>0</v>
          </cell>
        </row>
        <row r="71">
          <cell r="B71" t="str">
            <v>0 0</v>
          </cell>
          <cell r="C71">
            <v>0</v>
          </cell>
        </row>
        <row r="72">
          <cell r="B72" t="str">
            <v>0 0</v>
          </cell>
          <cell r="C72">
            <v>0</v>
          </cell>
        </row>
        <row r="73">
          <cell r="B73" t="str">
            <v>0 0</v>
          </cell>
          <cell r="C73">
            <v>0</v>
          </cell>
        </row>
        <row r="74">
          <cell r="B74" t="str">
            <v>0 0</v>
          </cell>
          <cell r="C74">
            <v>0</v>
          </cell>
        </row>
        <row r="75">
          <cell r="B75" t="str">
            <v>0 0</v>
          </cell>
          <cell r="C75">
            <v>0</v>
          </cell>
        </row>
        <row r="76">
          <cell r="B76" t="str">
            <v>0 0</v>
          </cell>
          <cell r="C76">
            <v>0</v>
          </cell>
        </row>
        <row r="77">
          <cell r="B77" t="str">
            <v>0 0</v>
          </cell>
          <cell r="C77">
            <v>0</v>
          </cell>
        </row>
        <row r="78">
          <cell r="B78" t="str">
            <v>0 0</v>
          </cell>
          <cell r="C78">
            <v>0</v>
          </cell>
        </row>
        <row r="79">
          <cell r="B79" t="str">
            <v>0 0</v>
          </cell>
          <cell r="C79">
            <v>0</v>
          </cell>
        </row>
        <row r="80">
          <cell r="B80" t="str">
            <v>0 0</v>
          </cell>
          <cell r="C80">
            <v>0</v>
          </cell>
        </row>
        <row r="81">
          <cell r="B81" t="str">
            <v>0 0</v>
          </cell>
          <cell r="C81">
            <v>0</v>
          </cell>
        </row>
        <row r="82">
          <cell r="B82" t="str">
            <v>0 0</v>
          </cell>
          <cell r="C82">
            <v>0</v>
          </cell>
        </row>
        <row r="83">
          <cell r="B83" t="str">
            <v>0 0</v>
          </cell>
          <cell r="C83">
            <v>0</v>
          </cell>
        </row>
        <row r="84">
          <cell r="B84" t="str">
            <v>0 0</v>
          </cell>
          <cell r="C84">
            <v>0</v>
          </cell>
        </row>
        <row r="85">
          <cell r="B85" t="str">
            <v>0 0</v>
          </cell>
          <cell r="C85">
            <v>0</v>
          </cell>
        </row>
        <row r="86">
          <cell r="B86" t="str">
            <v>0 0</v>
          </cell>
          <cell r="C86">
            <v>0</v>
          </cell>
        </row>
        <row r="87">
          <cell r="B87" t="str">
            <v>0 0</v>
          </cell>
          <cell r="C87">
            <v>0</v>
          </cell>
        </row>
        <row r="88">
          <cell r="B88" t="str">
            <v>0 0</v>
          </cell>
          <cell r="C88">
            <v>0</v>
          </cell>
        </row>
        <row r="89">
          <cell r="B89" t="str">
            <v>0 0</v>
          </cell>
          <cell r="C89">
            <v>0</v>
          </cell>
        </row>
        <row r="90">
          <cell r="B90" t="str">
            <v>0 0</v>
          </cell>
          <cell r="C90">
            <v>0</v>
          </cell>
        </row>
        <row r="91">
          <cell r="B91" t="str">
            <v>0 0</v>
          </cell>
          <cell r="C91">
            <v>0</v>
          </cell>
        </row>
        <row r="92">
          <cell r="B92" t="str">
            <v>0 0</v>
          </cell>
          <cell r="C92">
            <v>0</v>
          </cell>
        </row>
        <row r="93">
          <cell r="B93" t="str">
            <v>0 0</v>
          </cell>
          <cell r="C93">
            <v>0</v>
          </cell>
        </row>
        <row r="94">
          <cell r="B94" t="str">
            <v>0 0</v>
          </cell>
          <cell r="C94">
            <v>0</v>
          </cell>
        </row>
        <row r="95">
          <cell r="B95" t="str">
            <v>0 0</v>
          </cell>
          <cell r="C95">
            <v>0</v>
          </cell>
        </row>
        <row r="96">
          <cell r="B96" t="str">
            <v>0 0</v>
          </cell>
          <cell r="C96">
            <v>0</v>
          </cell>
        </row>
        <row r="97">
          <cell r="B97" t="str">
            <v>0 0</v>
          </cell>
          <cell r="C97">
            <v>0</v>
          </cell>
        </row>
        <row r="98">
          <cell r="B98" t="str">
            <v>0 0</v>
          </cell>
          <cell r="C98">
            <v>0</v>
          </cell>
        </row>
        <row r="99">
          <cell r="B99" t="str">
            <v>0 0</v>
          </cell>
          <cell r="C99">
            <v>0</v>
          </cell>
        </row>
        <row r="100">
          <cell r="B100" t="str">
            <v>0 0</v>
          </cell>
          <cell r="C100">
            <v>0</v>
          </cell>
        </row>
        <row r="101">
          <cell r="B101" t="str">
            <v>0 0</v>
          </cell>
          <cell r="C101">
            <v>0</v>
          </cell>
        </row>
        <row r="102">
          <cell r="B102" t="str">
            <v>0 0</v>
          </cell>
          <cell r="C102">
            <v>0</v>
          </cell>
        </row>
        <row r="103">
          <cell r="B103" t="str">
            <v>0 0</v>
          </cell>
          <cell r="C103">
            <v>0</v>
          </cell>
        </row>
        <row r="104">
          <cell r="B104" t="str">
            <v>0 0</v>
          </cell>
          <cell r="C104">
            <v>0</v>
          </cell>
        </row>
        <row r="105">
          <cell r="B105" t="str">
            <v>0 0</v>
          </cell>
          <cell r="C105">
            <v>0</v>
          </cell>
        </row>
        <row r="106">
          <cell r="B106" t="str">
            <v>0 0</v>
          </cell>
          <cell r="C106">
            <v>0</v>
          </cell>
        </row>
        <row r="107">
          <cell r="B107" t="str">
            <v>0 0</v>
          </cell>
          <cell r="C107">
            <v>0</v>
          </cell>
        </row>
        <row r="108">
          <cell r="B108" t="str">
            <v>0 0</v>
          </cell>
          <cell r="C108">
            <v>0</v>
          </cell>
        </row>
        <row r="109">
          <cell r="B109" t="str">
            <v>0 0</v>
          </cell>
          <cell r="C109">
            <v>0</v>
          </cell>
        </row>
        <row r="110">
          <cell r="B110" t="str">
            <v>0 0</v>
          </cell>
          <cell r="C110">
            <v>0</v>
          </cell>
        </row>
        <row r="111">
          <cell r="B111" t="str">
            <v>0 0</v>
          </cell>
          <cell r="C111">
            <v>0</v>
          </cell>
        </row>
        <row r="112">
          <cell r="B112" t="str">
            <v>0 0</v>
          </cell>
          <cell r="C112">
            <v>0</v>
          </cell>
        </row>
        <row r="113">
          <cell r="B113" t="str">
            <v>0 0</v>
          </cell>
          <cell r="C113">
            <v>0</v>
          </cell>
        </row>
        <row r="114">
          <cell r="B114" t="str">
            <v>0 0</v>
          </cell>
          <cell r="C114">
            <v>0</v>
          </cell>
        </row>
        <row r="115">
          <cell r="B115" t="str">
            <v>0 0</v>
          </cell>
          <cell r="C115">
            <v>0</v>
          </cell>
        </row>
        <row r="116">
          <cell r="B116" t="str">
            <v>0 0</v>
          </cell>
          <cell r="C116">
            <v>0</v>
          </cell>
        </row>
        <row r="117">
          <cell r="B117" t="str">
            <v>0 0</v>
          </cell>
          <cell r="C117">
            <v>0</v>
          </cell>
        </row>
        <row r="118">
          <cell r="B118" t="str">
            <v>0 0</v>
          </cell>
          <cell r="C118">
            <v>0</v>
          </cell>
        </row>
        <row r="119">
          <cell r="B119" t="str">
            <v>0 0</v>
          </cell>
          <cell r="C119">
            <v>0</v>
          </cell>
        </row>
        <row r="120">
          <cell r="B120" t="str">
            <v>0 0</v>
          </cell>
          <cell r="C120">
            <v>0</v>
          </cell>
        </row>
        <row r="121">
          <cell r="B121" t="str">
            <v>0 0</v>
          </cell>
          <cell r="C121">
            <v>0</v>
          </cell>
        </row>
        <row r="122">
          <cell r="B122" t="str">
            <v>0 0</v>
          </cell>
          <cell r="C122">
            <v>0</v>
          </cell>
        </row>
        <row r="123">
          <cell r="B123" t="str">
            <v>0 0</v>
          </cell>
          <cell r="C123">
            <v>0</v>
          </cell>
        </row>
        <row r="124">
          <cell r="B124" t="str">
            <v>0 0</v>
          </cell>
          <cell r="C124">
            <v>0</v>
          </cell>
        </row>
        <row r="125">
          <cell r="B125" t="str">
            <v>0 0</v>
          </cell>
          <cell r="C125">
            <v>0</v>
          </cell>
        </row>
        <row r="126">
          <cell r="B126" t="str">
            <v>0 0</v>
          </cell>
          <cell r="C126">
            <v>0</v>
          </cell>
        </row>
        <row r="127">
          <cell r="B127" t="str">
            <v>0 0</v>
          </cell>
          <cell r="C127">
            <v>0</v>
          </cell>
        </row>
        <row r="128">
          <cell r="B128" t="str">
            <v>0 0</v>
          </cell>
          <cell r="C128">
            <v>0</v>
          </cell>
        </row>
        <row r="129">
          <cell r="B129" t="str">
            <v>0 0</v>
          </cell>
          <cell r="C129">
            <v>0</v>
          </cell>
        </row>
        <row r="130">
          <cell r="B130" t="str">
            <v>0 0</v>
          </cell>
          <cell r="C130">
            <v>0</v>
          </cell>
        </row>
        <row r="131">
          <cell r="B131" t="str">
            <v>0 0</v>
          </cell>
          <cell r="C131">
            <v>0</v>
          </cell>
        </row>
        <row r="132">
          <cell r="B132" t="str">
            <v>0 0</v>
          </cell>
          <cell r="C132">
            <v>0</v>
          </cell>
        </row>
        <row r="133">
          <cell r="B133" t="str">
            <v>0 0</v>
          </cell>
          <cell r="C133">
            <v>0</v>
          </cell>
        </row>
        <row r="134">
          <cell r="B134" t="str">
            <v>0 0</v>
          </cell>
          <cell r="C134">
            <v>0</v>
          </cell>
        </row>
        <row r="135">
          <cell r="B135" t="str">
            <v>0 0</v>
          </cell>
          <cell r="C135">
            <v>0</v>
          </cell>
        </row>
        <row r="136">
          <cell r="B136" t="str">
            <v>0 0</v>
          </cell>
          <cell r="C136">
            <v>0</v>
          </cell>
        </row>
        <row r="137">
          <cell r="B137" t="str">
            <v>0 0</v>
          </cell>
          <cell r="C137">
            <v>0</v>
          </cell>
        </row>
        <row r="138">
          <cell r="B138" t="str">
            <v>0 0</v>
          </cell>
          <cell r="C138">
            <v>0</v>
          </cell>
        </row>
        <row r="139">
          <cell r="B139" t="str">
            <v>0 0</v>
          </cell>
          <cell r="C139">
            <v>0</v>
          </cell>
        </row>
        <row r="140">
          <cell r="B140" t="str">
            <v>0 0</v>
          </cell>
          <cell r="C140">
            <v>0</v>
          </cell>
        </row>
        <row r="141">
          <cell r="B141" t="str">
            <v>0 0</v>
          </cell>
          <cell r="C141">
            <v>0</v>
          </cell>
        </row>
        <row r="142">
          <cell r="B142" t="str">
            <v>0 0</v>
          </cell>
          <cell r="C142">
            <v>0</v>
          </cell>
        </row>
        <row r="143">
          <cell r="B143" t="str">
            <v>0 0</v>
          </cell>
          <cell r="C143">
            <v>0</v>
          </cell>
        </row>
        <row r="144">
          <cell r="B144" t="str">
            <v>0 0</v>
          </cell>
          <cell r="C144">
            <v>0</v>
          </cell>
        </row>
        <row r="145">
          <cell r="B145" t="str">
            <v>0 0</v>
          </cell>
          <cell r="C145">
            <v>0</v>
          </cell>
        </row>
        <row r="146">
          <cell r="B146" t="str">
            <v>0 0</v>
          </cell>
          <cell r="C146">
            <v>0</v>
          </cell>
        </row>
        <row r="147">
          <cell r="B147" t="str">
            <v>0 0</v>
          </cell>
          <cell r="C147">
            <v>0</v>
          </cell>
        </row>
        <row r="148">
          <cell r="B148" t="str">
            <v>0 0</v>
          </cell>
          <cell r="C148">
            <v>0</v>
          </cell>
        </row>
        <row r="149">
          <cell r="B149" t="str">
            <v>0 0</v>
          </cell>
          <cell r="C149">
            <v>0</v>
          </cell>
        </row>
        <row r="150">
          <cell r="B150" t="str">
            <v>0 0</v>
          </cell>
          <cell r="C150">
            <v>0</v>
          </cell>
        </row>
        <row r="151">
          <cell r="B151" t="str">
            <v>0 0</v>
          </cell>
          <cell r="C151">
            <v>0</v>
          </cell>
        </row>
        <row r="152">
          <cell r="B152" t="str">
            <v>0 0</v>
          </cell>
          <cell r="C152">
            <v>0</v>
          </cell>
        </row>
        <row r="153">
          <cell r="B153" t="str">
            <v>0 0</v>
          </cell>
          <cell r="C153">
            <v>0</v>
          </cell>
        </row>
        <row r="154">
          <cell r="B154" t="str">
            <v>0 0</v>
          </cell>
          <cell r="C154">
            <v>0</v>
          </cell>
        </row>
        <row r="155">
          <cell r="B155" t="str">
            <v>0 0</v>
          </cell>
          <cell r="C155">
            <v>0</v>
          </cell>
        </row>
        <row r="156">
          <cell r="B156" t="str">
            <v>0 0</v>
          </cell>
          <cell r="C156">
            <v>0</v>
          </cell>
        </row>
        <row r="157">
          <cell r="B157" t="str">
            <v>0 0</v>
          </cell>
          <cell r="C157">
            <v>0</v>
          </cell>
        </row>
        <row r="158">
          <cell r="B158" t="str">
            <v>0 0</v>
          </cell>
          <cell r="C158">
            <v>0</v>
          </cell>
        </row>
        <row r="159">
          <cell r="B159" t="str">
            <v>0 0</v>
          </cell>
          <cell r="C159">
            <v>0</v>
          </cell>
        </row>
        <row r="160">
          <cell r="B160" t="str">
            <v>0 0</v>
          </cell>
          <cell r="C160">
            <v>0</v>
          </cell>
        </row>
        <row r="161">
          <cell r="B161" t="str">
            <v>0 0</v>
          </cell>
          <cell r="C161">
            <v>0</v>
          </cell>
        </row>
        <row r="162">
          <cell r="B162" t="str">
            <v>0 0</v>
          </cell>
          <cell r="C162">
            <v>0</v>
          </cell>
        </row>
        <row r="163">
          <cell r="B163" t="str">
            <v>0 0</v>
          </cell>
          <cell r="C163">
            <v>0</v>
          </cell>
        </row>
        <row r="164">
          <cell r="B164" t="str">
            <v>0 0</v>
          </cell>
          <cell r="C164">
            <v>0</v>
          </cell>
        </row>
        <row r="165">
          <cell r="B165" t="str">
            <v>0 0</v>
          </cell>
          <cell r="C165">
            <v>0</v>
          </cell>
        </row>
        <row r="166">
          <cell r="B166" t="str">
            <v>0 0</v>
          </cell>
          <cell r="C166">
            <v>0</v>
          </cell>
        </row>
        <row r="167">
          <cell r="B167" t="str">
            <v>0 0</v>
          </cell>
          <cell r="C167">
            <v>0</v>
          </cell>
        </row>
        <row r="168">
          <cell r="B168" t="str">
            <v>0 0</v>
          </cell>
          <cell r="C168">
            <v>0</v>
          </cell>
        </row>
        <row r="169">
          <cell r="B169" t="str">
            <v>0 0</v>
          </cell>
          <cell r="C169">
            <v>0</v>
          </cell>
        </row>
        <row r="170">
          <cell r="B170" t="str">
            <v>0 0</v>
          </cell>
          <cell r="C170">
            <v>0</v>
          </cell>
        </row>
        <row r="171">
          <cell r="B171" t="str">
            <v>0 0</v>
          </cell>
          <cell r="C171">
            <v>0</v>
          </cell>
        </row>
        <row r="172">
          <cell r="B172" t="str">
            <v>0 0</v>
          </cell>
          <cell r="C172">
            <v>0</v>
          </cell>
        </row>
        <row r="173">
          <cell r="B173" t="str">
            <v>0 0</v>
          </cell>
          <cell r="C173">
            <v>0</v>
          </cell>
        </row>
        <row r="174">
          <cell r="B174" t="str">
            <v>0 0</v>
          </cell>
          <cell r="C174">
            <v>0</v>
          </cell>
        </row>
        <row r="175">
          <cell r="B175" t="str">
            <v>0 0</v>
          </cell>
          <cell r="C175">
            <v>0</v>
          </cell>
        </row>
        <row r="176">
          <cell r="B176" t="str">
            <v>0 0</v>
          </cell>
          <cell r="C176">
            <v>0</v>
          </cell>
        </row>
        <row r="177">
          <cell r="B177" t="str">
            <v>0 0</v>
          </cell>
          <cell r="C177">
            <v>0</v>
          </cell>
        </row>
        <row r="178">
          <cell r="B178" t="str">
            <v>0 0</v>
          </cell>
          <cell r="C178">
            <v>0</v>
          </cell>
        </row>
        <row r="179">
          <cell r="B179" t="str">
            <v>0 0</v>
          </cell>
          <cell r="C179">
            <v>0</v>
          </cell>
        </row>
        <row r="180">
          <cell r="B180" t="str">
            <v>0 0</v>
          </cell>
          <cell r="C180">
            <v>0</v>
          </cell>
        </row>
        <row r="181">
          <cell r="B181" t="str">
            <v>0 0</v>
          </cell>
          <cell r="C181">
            <v>0</v>
          </cell>
        </row>
        <row r="182">
          <cell r="B182" t="str">
            <v>0 0</v>
          </cell>
          <cell r="C182">
            <v>0</v>
          </cell>
        </row>
        <row r="183">
          <cell r="B183" t="str">
            <v>0 0</v>
          </cell>
          <cell r="C183">
            <v>0</v>
          </cell>
        </row>
        <row r="184">
          <cell r="B184" t="str">
            <v>0 0</v>
          </cell>
          <cell r="C184">
            <v>0</v>
          </cell>
        </row>
        <row r="185">
          <cell r="B185" t="str">
            <v>0 0</v>
          </cell>
          <cell r="C185">
            <v>0</v>
          </cell>
        </row>
        <row r="186">
          <cell r="B186" t="str">
            <v>0 0</v>
          </cell>
          <cell r="C186">
            <v>0</v>
          </cell>
        </row>
        <row r="187">
          <cell r="B187" t="str">
            <v>0 0</v>
          </cell>
          <cell r="C187">
            <v>0</v>
          </cell>
        </row>
        <row r="188">
          <cell r="B188" t="str">
            <v>0 0</v>
          </cell>
          <cell r="C188">
            <v>0</v>
          </cell>
        </row>
        <row r="189">
          <cell r="B189" t="str">
            <v>0 0</v>
          </cell>
          <cell r="C189">
            <v>0</v>
          </cell>
        </row>
        <row r="190">
          <cell r="B190" t="str">
            <v>0 0</v>
          </cell>
          <cell r="C190">
            <v>0</v>
          </cell>
        </row>
        <row r="191">
          <cell r="B191" t="str">
            <v>0 0</v>
          </cell>
          <cell r="C191">
            <v>0</v>
          </cell>
        </row>
        <row r="192">
          <cell r="B192" t="str">
            <v>0 0</v>
          </cell>
          <cell r="C192">
            <v>0</v>
          </cell>
        </row>
        <row r="193">
          <cell r="B193" t="str">
            <v>0 0</v>
          </cell>
          <cell r="C193">
            <v>0</v>
          </cell>
        </row>
        <row r="194">
          <cell r="B194" t="str">
            <v>0 0</v>
          </cell>
          <cell r="C194">
            <v>0</v>
          </cell>
        </row>
        <row r="195">
          <cell r="B195" t="str">
            <v>0 0</v>
          </cell>
          <cell r="C195">
            <v>0</v>
          </cell>
        </row>
        <row r="196">
          <cell r="B196" t="str">
            <v>0 0</v>
          </cell>
          <cell r="C196">
            <v>0</v>
          </cell>
        </row>
        <row r="197">
          <cell r="B197" t="str">
            <v>0 0</v>
          </cell>
          <cell r="C197">
            <v>0</v>
          </cell>
        </row>
        <row r="198">
          <cell r="B198" t="str">
            <v>0 0</v>
          </cell>
          <cell r="C198">
            <v>0</v>
          </cell>
        </row>
        <row r="199">
          <cell r="B199" t="str">
            <v>0 0</v>
          </cell>
          <cell r="C199">
            <v>0</v>
          </cell>
        </row>
        <row r="200">
          <cell r="B200" t="str">
            <v>0 0</v>
          </cell>
          <cell r="C200">
            <v>0</v>
          </cell>
        </row>
        <row r="201">
          <cell r="B201" t="str">
            <v>0 0</v>
          </cell>
          <cell r="C201">
            <v>0</v>
          </cell>
        </row>
        <row r="202">
          <cell r="B202" t="str">
            <v>0 0</v>
          </cell>
          <cell r="C202">
            <v>0</v>
          </cell>
        </row>
        <row r="203">
          <cell r="B203" t="str">
            <v>0 0</v>
          </cell>
          <cell r="C203">
            <v>0</v>
          </cell>
        </row>
        <row r="204">
          <cell r="B204" t="str">
            <v>0 0</v>
          </cell>
          <cell r="C204">
            <v>0</v>
          </cell>
        </row>
        <row r="205">
          <cell r="B205" t="str">
            <v>0 0</v>
          </cell>
          <cell r="C205">
            <v>0</v>
          </cell>
        </row>
        <row r="206">
          <cell r="B206" t="str">
            <v>0 0</v>
          </cell>
          <cell r="C206">
            <v>0</v>
          </cell>
        </row>
        <row r="207">
          <cell r="B207" t="str">
            <v>0 0</v>
          </cell>
          <cell r="C207">
            <v>0</v>
          </cell>
        </row>
        <row r="208">
          <cell r="B208" t="str">
            <v>0 0</v>
          </cell>
          <cell r="C208">
            <v>0</v>
          </cell>
        </row>
        <row r="209">
          <cell r="B209" t="str">
            <v>0 0</v>
          </cell>
          <cell r="C209">
            <v>0</v>
          </cell>
        </row>
        <row r="210">
          <cell r="B210" t="str">
            <v>0 0</v>
          </cell>
          <cell r="C210">
            <v>0</v>
          </cell>
        </row>
        <row r="211">
          <cell r="B211" t="str">
            <v>0 0</v>
          </cell>
          <cell r="C211">
            <v>0</v>
          </cell>
        </row>
        <row r="212">
          <cell r="B212" t="str">
            <v>0 0</v>
          </cell>
          <cell r="C212">
            <v>0</v>
          </cell>
        </row>
        <row r="213">
          <cell r="B213" t="str">
            <v>0 0</v>
          </cell>
          <cell r="C213">
            <v>0</v>
          </cell>
        </row>
        <row r="214">
          <cell r="B214" t="str">
            <v>0 0</v>
          </cell>
          <cell r="C214">
            <v>0</v>
          </cell>
        </row>
        <row r="215">
          <cell r="B215" t="str">
            <v>0 0</v>
          </cell>
          <cell r="C215">
            <v>0</v>
          </cell>
        </row>
        <row r="216">
          <cell r="B216" t="str">
            <v>0 0</v>
          </cell>
          <cell r="C216">
            <v>0</v>
          </cell>
        </row>
        <row r="217">
          <cell r="B217" t="str">
            <v>0 0</v>
          </cell>
          <cell r="C217">
            <v>0</v>
          </cell>
        </row>
        <row r="218">
          <cell r="B218" t="str">
            <v>0 0</v>
          </cell>
          <cell r="C218">
            <v>0</v>
          </cell>
        </row>
        <row r="219">
          <cell r="B219" t="str">
            <v>0 0</v>
          </cell>
          <cell r="C219">
            <v>0</v>
          </cell>
        </row>
        <row r="220">
          <cell r="B220" t="str">
            <v>0 0</v>
          </cell>
          <cell r="C220">
            <v>0</v>
          </cell>
        </row>
        <row r="221">
          <cell r="B221" t="str">
            <v>0 0</v>
          </cell>
          <cell r="C221">
            <v>0</v>
          </cell>
        </row>
        <row r="222">
          <cell r="B222" t="str">
            <v>0 0</v>
          </cell>
          <cell r="C222">
            <v>0</v>
          </cell>
        </row>
        <row r="223">
          <cell r="B223" t="str">
            <v>0 0</v>
          </cell>
          <cell r="C223">
            <v>0</v>
          </cell>
        </row>
        <row r="224">
          <cell r="B224" t="str">
            <v>0 0</v>
          </cell>
          <cell r="C224">
            <v>0</v>
          </cell>
        </row>
        <row r="225">
          <cell r="B225" t="str">
            <v>0 0</v>
          </cell>
          <cell r="C225">
            <v>0</v>
          </cell>
        </row>
        <row r="226">
          <cell r="B226" t="str">
            <v>0 0</v>
          </cell>
          <cell r="C226">
            <v>0</v>
          </cell>
        </row>
        <row r="227">
          <cell r="B227" t="str">
            <v>0 0</v>
          </cell>
          <cell r="C227">
            <v>0</v>
          </cell>
        </row>
        <row r="228">
          <cell r="B228" t="str">
            <v>0 0</v>
          </cell>
          <cell r="C228">
            <v>0</v>
          </cell>
        </row>
        <row r="229">
          <cell r="B229" t="str">
            <v>0 0</v>
          </cell>
          <cell r="C229">
            <v>0</v>
          </cell>
        </row>
        <row r="230">
          <cell r="B230" t="str">
            <v>0 0</v>
          </cell>
          <cell r="C230">
            <v>0</v>
          </cell>
        </row>
        <row r="231">
          <cell r="B231" t="str">
            <v>0 0</v>
          </cell>
          <cell r="C231">
            <v>0</v>
          </cell>
        </row>
        <row r="232">
          <cell r="B232" t="str">
            <v>0 0</v>
          </cell>
          <cell r="C232">
            <v>0</v>
          </cell>
        </row>
        <row r="233">
          <cell r="B233" t="str">
            <v>0 0</v>
          </cell>
          <cell r="C233">
            <v>0</v>
          </cell>
        </row>
        <row r="234">
          <cell r="B234" t="str">
            <v>0 0</v>
          </cell>
          <cell r="C234">
            <v>0</v>
          </cell>
        </row>
        <row r="235">
          <cell r="B235" t="str">
            <v>0 0</v>
          </cell>
          <cell r="C235">
            <v>0</v>
          </cell>
        </row>
        <row r="236">
          <cell r="B236" t="str">
            <v>0 0</v>
          </cell>
          <cell r="C236">
            <v>0</v>
          </cell>
        </row>
        <row r="237">
          <cell r="B237" t="str">
            <v>0 0</v>
          </cell>
          <cell r="C237">
            <v>0</v>
          </cell>
        </row>
        <row r="238">
          <cell r="B238" t="str">
            <v>0 0</v>
          </cell>
          <cell r="C238">
            <v>0</v>
          </cell>
        </row>
        <row r="239">
          <cell r="B239" t="str">
            <v>0 0</v>
          </cell>
          <cell r="C239">
            <v>0</v>
          </cell>
        </row>
        <row r="240">
          <cell r="B240" t="str">
            <v>0 0</v>
          </cell>
          <cell r="C240">
            <v>0</v>
          </cell>
        </row>
        <row r="241">
          <cell r="B241" t="str">
            <v>0 0</v>
          </cell>
          <cell r="C241">
            <v>0</v>
          </cell>
        </row>
        <row r="242">
          <cell r="B242" t="str">
            <v>0 0</v>
          </cell>
          <cell r="C242">
            <v>0</v>
          </cell>
        </row>
        <row r="243">
          <cell r="B243" t="str">
            <v>0 0</v>
          </cell>
          <cell r="C243">
            <v>0</v>
          </cell>
        </row>
        <row r="244">
          <cell r="B244" t="str">
            <v>0 0</v>
          </cell>
          <cell r="C244">
            <v>0</v>
          </cell>
        </row>
        <row r="245">
          <cell r="B245" t="str">
            <v>0 0</v>
          </cell>
          <cell r="C245">
            <v>0</v>
          </cell>
        </row>
        <row r="246">
          <cell r="B246" t="str">
            <v>0 0</v>
          </cell>
          <cell r="C246">
            <v>0</v>
          </cell>
        </row>
        <row r="247">
          <cell r="B247" t="str">
            <v>0 0</v>
          </cell>
          <cell r="C247">
            <v>0</v>
          </cell>
        </row>
        <row r="248">
          <cell r="B248" t="str">
            <v>0 0</v>
          </cell>
          <cell r="C248">
            <v>0</v>
          </cell>
        </row>
        <row r="249">
          <cell r="B249" t="str">
            <v>0 0</v>
          </cell>
          <cell r="C249">
            <v>0</v>
          </cell>
        </row>
        <row r="250">
          <cell r="B250" t="str">
            <v>0 0</v>
          </cell>
          <cell r="C250">
            <v>0</v>
          </cell>
        </row>
        <row r="251">
          <cell r="B251" t="str">
            <v>0 0</v>
          </cell>
          <cell r="C251">
            <v>0</v>
          </cell>
        </row>
        <row r="252">
          <cell r="B252" t="str">
            <v>0 0</v>
          </cell>
          <cell r="C252">
            <v>0</v>
          </cell>
        </row>
        <row r="253">
          <cell r="B253" t="str">
            <v>0 0</v>
          </cell>
          <cell r="C253">
            <v>0</v>
          </cell>
        </row>
        <row r="254">
          <cell r="B254" t="str">
            <v>0 0</v>
          </cell>
          <cell r="C254">
            <v>0</v>
          </cell>
        </row>
        <row r="255">
          <cell r="B255" t="str">
            <v>0 0</v>
          </cell>
          <cell r="C25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ksinpelit"/>
      <sheetName val="ottelusuhteet"/>
      <sheetName val="tulokset"/>
      <sheetName val="sarjataulukk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soturna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7"/>
  <dimension ref="A1:BB273"/>
  <sheetViews>
    <sheetView zoomScale="75" zoomScaleNormal="75" workbookViewId="0" topLeftCell="A1">
      <selection activeCell="AK226" sqref="AK226"/>
    </sheetView>
  </sheetViews>
  <sheetFormatPr defaultColWidth="8.88671875" defaultRowHeight="15"/>
  <cols>
    <col min="1" max="1" width="2.6640625" style="350" customWidth="1"/>
    <col min="2" max="2" width="16.99609375" style="350" customWidth="1"/>
    <col min="3" max="3" width="9.88671875" style="350" customWidth="1"/>
    <col min="4" max="4" width="2.21484375" style="350" customWidth="1"/>
    <col min="5" max="5" width="2.6640625" style="350" customWidth="1"/>
    <col min="6" max="12" width="2.99609375" style="350" customWidth="1"/>
    <col min="13" max="13" width="2.5546875" style="350" customWidth="1"/>
    <col min="14" max="14" width="3.6640625" style="350" customWidth="1"/>
    <col min="15" max="15" width="2.21484375" style="350" customWidth="1"/>
    <col min="16" max="16" width="2.4453125" style="350" customWidth="1"/>
    <col min="17" max="18" width="2.77734375" style="350" customWidth="1"/>
    <col min="19" max="19" width="0.88671875" style="350" customWidth="1"/>
    <col min="20" max="24" width="3.10546875" style="350" hidden="1" customWidth="1"/>
    <col min="25" max="33" width="2.77734375" style="350" hidden="1" customWidth="1"/>
    <col min="34" max="34" width="3.21484375" style="350" hidden="1" customWidth="1"/>
    <col min="35" max="35" width="3.21484375" style="350" customWidth="1"/>
    <col min="36" max="36" width="2.77734375" style="350" customWidth="1"/>
    <col min="37" max="37" width="9.77734375" style="350" customWidth="1"/>
    <col min="38" max="38" width="7.21484375" style="350" customWidth="1"/>
    <col min="39" max="43" width="2.77734375" style="350" customWidth="1"/>
    <col min="44" max="44" width="3.6640625" style="350" customWidth="1"/>
    <col min="45" max="45" width="6.99609375" style="350" customWidth="1"/>
    <col min="46" max="16384" width="8.77734375" style="350" customWidth="1"/>
  </cols>
  <sheetData>
    <row r="1" spans="1:46" ht="16.5" thickBot="1" thickTop="1">
      <c r="A1" s="341"/>
      <c r="B1" s="342" t="s">
        <v>112</v>
      </c>
      <c r="C1" s="343" t="s">
        <v>113</v>
      </c>
      <c r="D1" s="344"/>
      <c r="E1" s="343"/>
      <c r="F1" s="345"/>
      <c r="G1" s="344"/>
      <c r="H1" s="346" t="s">
        <v>114</v>
      </c>
      <c r="I1" s="347"/>
      <c r="J1" s="386" t="s">
        <v>171</v>
      </c>
      <c r="K1" s="508"/>
      <c r="L1" s="508"/>
      <c r="M1" s="509"/>
      <c r="N1" s="348"/>
      <c r="O1" s="349"/>
      <c r="P1" s="510" t="s">
        <v>115</v>
      </c>
      <c r="Q1" s="511"/>
      <c r="R1" s="511"/>
      <c r="S1" s="512"/>
      <c r="AS1" s="351"/>
      <c r="AT1" s="352"/>
    </row>
    <row r="2" spans="1:46" ht="15.75" hidden="1" thickBot="1">
      <c r="A2" s="353"/>
      <c r="B2" s="355"/>
      <c r="C2" s="356" t="s">
        <v>2</v>
      </c>
      <c r="D2" s="491"/>
      <c r="E2" s="492"/>
      <c r="F2" s="493"/>
      <c r="G2" s="455" t="s">
        <v>3</v>
      </c>
      <c r="H2" s="456"/>
      <c r="I2" s="456"/>
      <c r="J2" s="457">
        <f>'[1]Kehi'!$N$11</f>
        <v>38493</v>
      </c>
      <c r="K2" s="457"/>
      <c r="L2" s="457"/>
      <c r="M2" s="458"/>
      <c r="N2" s="357" t="s">
        <v>4</v>
      </c>
      <c r="O2" s="264"/>
      <c r="P2" s="418" t="s">
        <v>38</v>
      </c>
      <c r="Q2" s="460"/>
      <c r="R2" s="460"/>
      <c r="S2" s="385"/>
      <c r="AS2" s="351"/>
      <c r="AT2" s="352"/>
    </row>
    <row r="3" spans="1:46" ht="15" thickTop="1">
      <c r="A3" s="14"/>
      <c r="B3" s="91" t="s">
        <v>49</v>
      </c>
      <c r="C3" s="92" t="s">
        <v>50</v>
      </c>
      <c r="D3" s="474" t="s">
        <v>8</v>
      </c>
      <c r="E3" s="475"/>
      <c r="F3" s="474" t="s">
        <v>9</v>
      </c>
      <c r="G3" s="475"/>
      <c r="H3" s="474" t="s">
        <v>10</v>
      </c>
      <c r="I3" s="475"/>
      <c r="J3" s="474" t="s">
        <v>11</v>
      </c>
      <c r="K3" s="475"/>
      <c r="L3" s="474"/>
      <c r="M3" s="475"/>
      <c r="N3" s="15" t="s">
        <v>12</v>
      </c>
      <c r="O3" s="16" t="s">
        <v>13</v>
      </c>
      <c r="P3" s="17" t="s">
        <v>14</v>
      </c>
      <c r="Q3" s="18"/>
      <c r="R3" s="476" t="s">
        <v>47</v>
      </c>
      <c r="S3" s="417"/>
      <c r="T3" s="482" t="s">
        <v>15</v>
      </c>
      <c r="U3" s="354"/>
      <c r="V3" s="358" t="s">
        <v>16</v>
      </c>
      <c r="AS3" s="351"/>
      <c r="AT3" s="352"/>
    </row>
    <row r="4" spans="1:46" ht="15">
      <c r="A4" s="20" t="s">
        <v>8</v>
      </c>
      <c r="B4" s="77" t="s">
        <v>121</v>
      </c>
      <c r="C4" s="78" t="s">
        <v>17</v>
      </c>
      <c r="D4" s="21"/>
      <c r="E4" s="22"/>
      <c r="F4" s="23">
        <f>+P14</f>
        <v>3</v>
      </c>
      <c r="G4" s="24">
        <f>+Q14</f>
        <v>0</v>
      </c>
      <c r="H4" s="23">
        <f>P10</f>
        <v>3</v>
      </c>
      <c r="I4" s="24">
        <f>Q10</f>
        <v>0</v>
      </c>
      <c r="J4" s="23">
        <f>P12</f>
        <v>3</v>
      </c>
      <c r="K4" s="24">
        <f>Q12</f>
        <v>0</v>
      </c>
      <c r="L4" s="23"/>
      <c r="M4" s="24"/>
      <c r="N4" s="25">
        <f>IF(SUM(D4:M4)=0,"",COUNTIF(E4:E7,"3"))</f>
        <v>3</v>
      </c>
      <c r="O4" s="26">
        <f>IF(SUM(E4:N4)=0,"",COUNTIF(D4:D7,"3"))</f>
        <v>0</v>
      </c>
      <c r="P4" s="27">
        <f>IF(SUM(D4:M4)=0,"",SUM(E4:E7))</f>
        <v>9</v>
      </c>
      <c r="Q4" s="28">
        <f>IF(SUM(D4:M4)=0,"",SUM(D4:D7))</f>
        <v>0</v>
      </c>
      <c r="R4" s="464">
        <v>1</v>
      </c>
      <c r="S4" s="465"/>
      <c r="T4" s="359">
        <f>+T10+T12+T14</f>
        <v>0</v>
      </c>
      <c r="U4" s="359">
        <f>+U10+U12+U14</f>
        <v>0</v>
      </c>
      <c r="V4" s="360">
        <f>+T4-U4</f>
        <v>0</v>
      </c>
      <c r="AS4" s="351"/>
      <c r="AT4" s="352"/>
    </row>
    <row r="5" spans="1:46" ht="15">
      <c r="A5" s="31" t="s">
        <v>9</v>
      </c>
      <c r="B5" s="77" t="s">
        <v>104</v>
      </c>
      <c r="C5" s="78" t="s">
        <v>19</v>
      </c>
      <c r="D5" s="32">
        <f>+Q14</f>
        <v>0</v>
      </c>
      <c r="E5" s="33">
        <f>+P14</f>
        <v>3</v>
      </c>
      <c r="F5" s="34"/>
      <c r="G5" s="35"/>
      <c r="H5" s="32">
        <f>P13</f>
        <v>1</v>
      </c>
      <c r="I5" s="33">
        <f>Q13</f>
        <v>3</v>
      </c>
      <c r="J5" s="32">
        <f>P11</f>
        <v>0</v>
      </c>
      <c r="K5" s="33">
        <f>Q11</f>
        <v>3</v>
      </c>
      <c r="L5" s="32"/>
      <c r="M5" s="33"/>
      <c r="N5" s="25">
        <f>IF(SUM(D5:M5)=0,"",COUNTIF(G4:G7,"3"))</f>
        <v>0</v>
      </c>
      <c r="O5" s="26">
        <f>IF(SUM(E5:N5)=0,"",COUNTIF(F4:F7,"3"))</f>
        <v>3</v>
      </c>
      <c r="P5" s="27">
        <f>IF(SUM(D5:M5)=0,"",SUM(G4:G7))</f>
        <v>1</v>
      </c>
      <c r="Q5" s="28">
        <f>IF(SUM(D5:M5)=0,"",SUM(F4:F7))</f>
        <v>9</v>
      </c>
      <c r="R5" s="464">
        <v>4</v>
      </c>
      <c r="S5" s="465"/>
      <c r="T5" s="359">
        <f>+T11+T13+U14</f>
        <v>0</v>
      </c>
      <c r="U5" s="359">
        <f>+U11+U13+T14</f>
        <v>0</v>
      </c>
      <c r="V5" s="360">
        <f>+T5-U5</f>
        <v>0</v>
      </c>
      <c r="AS5" s="351"/>
      <c r="AT5" s="352"/>
    </row>
    <row r="6" spans="1:45" ht="15">
      <c r="A6" s="31" t="s">
        <v>10</v>
      </c>
      <c r="B6" s="77" t="s">
        <v>123</v>
      </c>
      <c r="C6" s="78" t="s">
        <v>69</v>
      </c>
      <c r="D6" s="32">
        <f>+Q10</f>
        <v>0</v>
      </c>
      <c r="E6" s="33">
        <f>+P10</f>
        <v>3</v>
      </c>
      <c r="F6" s="32">
        <f>Q13</f>
        <v>3</v>
      </c>
      <c r="G6" s="33">
        <f>P13</f>
        <v>1</v>
      </c>
      <c r="H6" s="34"/>
      <c r="I6" s="35"/>
      <c r="J6" s="32">
        <f>P15</f>
        <v>3</v>
      </c>
      <c r="K6" s="33">
        <f>Q15</f>
        <v>2</v>
      </c>
      <c r="L6" s="32"/>
      <c r="M6" s="33"/>
      <c r="N6" s="25">
        <f>IF(SUM(D6:M6)=0,"",COUNTIF(I4:I7,"3"))</f>
        <v>2</v>
      </c>
      <c r="O6" s="26">
        <f>IF(SUM(E6:N6)=0,"",COUNTIF(H4:H7,"3"))</f>
        <v>1</v>
      </c>
      <c r="P6" s="27">
        <f>IF(SUM(D6:M6)=0,"",SUM(I4:I7))</f>
        <v>6</v>
      </c>
      <c r="Q6" s="28">
        <f>IF(SUM(D6:M6)=0,"",SUM(H4:H7))</f>
        <v>6</v>
      </c>
      <c r="R6" s="464">
        <v>2</v>
      </c>
      <c r="S6" s="465"/>
      <c r="T6" s="359">
        <f>+U10+U13+T15</f>
        <v>0</v>
      </c>
      <c r="U6" s="359">
        <f>+T10+T13+U15</f>
        <v>0</v>
      </c>
      <c r="V6" s="360">
        <f>+T6-U6</f>
        <v>0</v>
      </c>
      <c r="AS6" s="351"/>
    </row>
    <row r="7" spans="1:45" ht="15">
      <c r="A7" s="31" t="s">
        <v>11</v>
      </c>
      <c r="B7" s="79" t="s">
        <v>122</v>
      </c>
      <c r="C7" s="78" t="s">
        <v>0</v>
      </c>
      <c r="D7" s="32">
        <f>Q12</f>
        <v>0</v>
      </c>
      <c r="E7" s="33">
        <f>P12</f>
        <v>3</v>
      </c>
      <c r="F7" s="32">
        <f>Q11</f>
        <v>3</v>
      </c>
      <c r="G7" s="33">
        <f>P11</f>
        <v>0</v>
      </c>
      <c r="H7" s="32">
        <f>Q15</f>
        <v>2</v>
      </c>
      <c r="I7" s="33">
        <f>P15</f>
        <v>3</v>
      </c>
      <c r="J7" s="34"/>
      <c r="K7" s="35"/>
      <c r="L7" s="32"/>
      <c r="M7" s="33"/>
      <c r="N7" s="25">
        <f>IF(SUM(D7:M7)=0,"",COUNTIF(K4:K7,"3"))</f>
        <v>1</v>
      </c>
      <c r="O7" s="26">
        <f>IF(SUM(E7:N7)=0,"",COUNTIF(J4:J7,"3"))</f>
        <v>2</v>
      </c>
      <c r="P7" s="27">
        <f>IF(SUM(D7:M8)=0,"",SUM(K4:K7))</f>
        <v>5</v>
      </c>
      <c r="Q7" s="28">
        <f>IF(SUM(D7:M7)=0,"",SUM(J4:J7))</f>
        <v>6</v>
      </c>
      <c r="R7" s="464">
        <v>3</v>
      </c>
      <c r="S7" s="465"/>
      <c r="T7" s="359">
        <f>+U11+U12+U15</f>
        <v>0</v>
      </c>
      <c r="U7" s="359">
        <f>+T11+T12+T15</f>
        <v>0</v>
      </c>
      <c r="V7" s="360">
        <f>+T7-U7</f>
        <v>0</v>
      </c>
      <c r="AS7" s="351"/>
    </row>
    <row r="8" spans="1:45" ht="15" hidden="1" thickTop="1">
      <c r="A8" s="36"/>
      <c r="B8" s="361" t="s">
        <v>32</v>
      </c>
      <c r="C8" s="8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  <c r="S8" s="40"/>
      <c r="T8" s="362"/>
      <c r="U8" s="363" t="s">
        <v>22</v>
      </c>
      <c r="V8" s="364">
        <f>SUM(V4:V7)</f>
        <v>0</v>
      </c>
      <c r="W8" s="363" t="str">
        <f>IF(V8=0,"OK","Virhe")</f>
        <v>OK</v>
      </c>
      <c r="X8" s="365"/>
      <c r="AS8" s="351"/>
    </row>
    <row r="9" spans="1:45" ht="15" thickBot="1">
      <c r="A9" s="45"/>
      <c r="B9" s="81" t="s">
        <v>41</v>
      </c>
      <c r="C9" s="82"/>
      <c r="D9" s="72" t="s">
        <v>39</v>
      </c>
      <c r="E9" s="73"/>
      <c r="F9" s="466" t="s">
        <v>42</v>
      </c>
      <c r="G9" s="467"/>
      <c r="H9" s="468" t="s">
        <v>43</v>
      </c>
      <c r="I9" s="467"/>
      <c r="J9" s="468" t="s">
        <v>44</v>
      </c>
      <c r="K9" s="467"/>
      <c r="L9" s="468" t="s">
        <v>45</v>
      </c>
      <c r="M9" s="467"/>
      <c r="N9" s="468" t="s">
        <v>46</v>
      </c>
      <c r="O9" s="467"/>
      <c r="P9" s="469" t="s">
        <v>23</v>
      </c>
      <c r="Q9" s="470"/>
      <c r="S9" s="47"/>
      <c r="T9" s="366" t="s">
        <v>15</v>
      </c>
      <c r="U9" s="367"/>
      <c r="V9" s="358" t="s">
        <v>16</v>
      </c>
      <c r="AS9" s="351"/>
    </row>
    <row r="10" spans="1:45" ht="15">
      <c r="A10" s="50" t="s">
        <v>24</v>
      </c>
      <c r="B10" s="83" t="str">
        <f>IF(B4&gt;"",B4,"")</f>
        <v>Esa Miettinen</v>
      </c>
      <c r="C10" s="83" t="str">
        <f>IF(B6&gt;"",B6,"")</f>
        <v>Petri Keivaara</v>
      </c>
      <c r="D10" s="74"/>
      <c r="E10" s="74">
        <v>4</v>
      </c>
      <c r="F10" s="462">
        <v>4</v>
      </c>
      <c r="G10" s="463"/>
      <c r="H10" s="519">
        <v>8</v>
      </c>
      <c r="I10" s="520"/>
      <c r="J10" s="519">
        <v>8</v>
      </c>
      <c r="K10" s="520"/>
      <c r="L10" s="519"/>
      <c r="M10" s="520"/>
      <c r="N10" s="521"/>
      <c r="O10" s="520"/>
      <c r="P10" s="52">
        <f aca="true" t="shared" si="0" ref="P10:P15">IF(COUNT(F10:N10)=0,"",COUNTIF(F10:N10,"&gt;=0"))</f>
        <v>3</v>
      </c>
      <c r="Q10" s="368">
        <f aca="true" t="shared" si="1" ref="Q10:Q15">IF(COUNT(F10:N10)=0,"",(IF(LEFT(F10,1)="-",1,0)+IF(LEFT(H10,1)="-",1,0)+IF(LEFT(J10,1)="-",1,0)+IF(LEFT(L10,1)="-",1,0)+IF(LEFT(N10,1)="-",1,0)))</f>
        <v>0</v>
      </c>
      <c r="R10" s="369"/>
      <c r="S10" s="370"/>
      <c r="T10" s="371">
        <f aca="true" t="shared" si="2" ref="T10:U15">+Y10+AA10+AC10+AE10+AG10</f>
        <v>0</v>
      </c>
      <c r="U10" s="372">
        <f t="shared" si="2"/>
        <v>0</v>
      </c>
      <c r="V10" s="373">
        <f aca="true" t="shared" si="3" ref="V10:V15">+T10-U10</f>
        <v>0</v>
      </c>
      <c r="Y10" s="374"/>
      <c r="Z10" s="375"/>
      <c r="AA10" s="374"/>
      <c r="AB10" s="375"/>
      <c r="AC10" s="374"/>
      <c r="AD10" s="375"/>
      <c r="AE10" s="374"/>
      <c r="AF10" s="375"/>
      <c r="AG10" s="374"/>
      <c r="AH10" s="375"/>
      <c r="AS10" s="376"/>
    </row>
    <row r="11" spans="1:45" ht="15">
      <c r="A11" s="50" t="s">
        <v>25</v>
      </c>
      <c r="B11" s="83" t="s">
        <v>104</v>
      </c>
      <c r="C11" s="83" t="str">
        <f>IF(B7&gt;"",B7,"")</f>
        <v>Vjatcheslav Abramov</v>
      </c>
      <c r="D11" s="75"/>
      <c r="E11" s="75">
        <v>1</v>
      </c>
      <c r="F11" s="513">
        <v>-8</v>
      </c>
      <c r="G11" s="514"/>
      <c r="H11" s="513">
        <v>-6</v>
      </c>
      <c r="I11" s="514"/>
      <c r="J11" s="513">
        <v>-5</v>
      </c>
      <c r="K11" s="514"/>
      <c r="L11" s="513"/>
      <c r="M11" s="514"/>
      <c r="N11" s="513"/>
      <c r="O11" s="514"/>
      <c r="P11" s="52">
        <f t="shared" si="0"/>
        <v>0</v>
      </c>
      <c r="Q11" s="368">
        <f t="shared" si="1"/>
        <v>3</v>
      </c>
      <c r="R11" s="377"/>
      <c r="S11" s="378"/>
      <c r="T11" s="371">
        <f t="shared" si="2"/>
        <v>0</v>
      </c>
      <c r="U11" s="372">
        <f t="shared" si="2"/>
        <v>0</v>
      </c>
      <c r="V11" s="373">
        <f t="shared" si="3"/>
        <v>0</v>
      </c>
      <c r="Y11" s="379"/>
      <c r="Z11" s="380"/>
      <c r="AA11" s="379"/>
      <c r="AB11" s="380"/>
      <c r="AC11" s="379"/>
      <c r="AD11" s="380"/>
      <c r="AE11" s="379"/>
      <c r="AF11" s="380"/>
      <c r="AG11" s="379"/>
      <c r="AH11" s="380"/>
      <c r="AS11" s="376"/>
    </row>
    <row r="12" spans="1:45" ht="15.75" thickBot="1">
      <c r="A12" s="50" t="s">
        <v>26</v>
      </c>
      <c r="B12" s="84" t="s">
        <v>121</v>
      </c>
      <c r="C12" s="84" t="str">
        <f>IF(B7&gt;"",B7,"")</f>
        <v>Vjatcheslav Abramov</v>
      </c>
      <c r="D12" s="72"/>
      <c r="E12" s="72">
        <v>3</v>
      </c>
      <c r="F12" s="517">
        <v>2</v>
      </c>
      <c r="G12" s="518"/>
      <c r="H12" s="517">
        <v>4</v>
      </c>
      <c r="I12" s="518"/>
      <c r="J12" s="517">
        <v>7</v>
      </c>
      <c r="K12" s="518"/>
      <c r="L12" s="517"/>
      <c r="M12" s="518"/>
      <c r="N12" s="517"/>
      <c r="O12" s="518"/>
      <c r="P12" s="52">
        <f t="shared" si="0"/>
        <v>3</v>
      </c>
      <c r="Q12" s="368">
        <f t="shared" si="1"/>
        <v>0</v>
      </c>
      <c r="R12" s="377"/>
      <c r="S12" s="378"/>
      <c r="T12" s="371">
        <f t="shared" si="2"/>
        <v>0</v>
      </c>
      <c r="U12" s="372">
        <f t="shared" si="2"/>
        <v>0</v>
      </c>
      <c r="V12" s="373">
        <f t="shared" si="3"/>
        <v>0</v>
      </c>
      <c r="Y12" s="379"/>
      <c r="Z12" s="380"/>
      <c r="AA12" s="379"/>
      <c r="AB12" s="380"/>
      <c r="AC12" s="379"/>
      <c r="AD12" s="380"/>
      <c r="AE12" s="379"/>
      <c r="AF12" s="380"/>
      <c r="AG12" s="379"/>
      <c r="AH12" s="380"/>
      <c r="AS12" s="376"/>
    </row>
    <row r="13" spans="1:34" ht="15">
      <c r="A13" s="50" t="s">
        <v>27</v>
      </c>
      <c r="B13" s="83" t="str">
        <f>IF(B5&gt;"",B5,"")</f>
        <v>Pinja Eriksson</v>
      </c>
      <c r="C13" s="83" t="str">
        <f>IF(B6&gt;"",B6,"")</f>
        <v>Petri Keivaara</v>
      </c>
      <c r="D13" s="74"/>
      <c r="E13" s="74">
        <v>4</v>
      </c>
      <c r="F13" s="519">
        <v>7</v>
      </c>
      <c r="G13" s="520"/>
      <c r="H13" s="519">
        <v>-10</v>
      </c>
      <c r="I13" s="520"/>
      <c r="J13" s="519">
        <v>-9</v>
      </c>
      <c r="K13" s="520"/>
      <c r="L13" s="519">
        <v>-5</v>
      </c>
      <c r="M13" s="520"/>
      <c r="N13" s="519"/>
      <c r="O13" s="520"/>
      <c r="P13" s="52">
        <f t="shared" si="0"/>
        <v>1</v>
      </c>
      <c r="Q13" s="368">
        <f t="shared" si="1"/>
        <v>3</v>
      </c>
      <c r="R13" s="377"/>
      <c r="S13" s="378"/>
      <c r="T13" s="371">
        <f t="shared" si="2"/>
        <v>0</v>
      </c>
      <c r="U13" s="372">
        <f t="shared" si="2"/>
        <v>0</v>
      </c>
      <c r="V13" s="373">
        <f t="shared" si="3"/>
        <v>0</v>
      </c>
      <c r="Y13" s="379"/>
      <c r="Z13" s="380"/>
      <c r="AA13" s="379"/>
      <c r="AB13" s="380"/>
      <c r="AC13" s="379"/>
      <c r="AD13" s="380"/>
      <c r="AE13" s="379"/>
      <c r="AF13" s="380"/>
      <c r="AG13" s="379"/>
      <c r="AH13" s="380"/>
    </row>
    <row r="14" spans="1:34" ht="15">
      <c r="A14" s="50" t="s">
        <v>28</v>
      </c>
      <c r="B14" s="83" t="str">
        <f>IF(B4&gt;"",B4,"")</f>
        <v>Esa Miettinen</v>
      </c>
      <c r="C14" s="83" t="str">
        <f>IF(B5&gt;"",B5,"")</f>
        <v>Pinja Eriksson</v>
      </c>
      <c r="D14" s="75"/>
      <c r="E14" s="75">
        <v>3</v>
      </c>
      <c r="F14" s="513">
        <v>1</v>
      </c>
      <c r="G14" s="514"/>
      <c r="H14" s="513">
        <v>5</v>
      </c>
      <c r="I14" s="514"/>
      <c r="J14" s="461">
        <v>3</v>
      </c>
      <c r="K14" s="514"/>
      <c r="L14" s="513"/>
      <c r="M14" s="514"/>
      <c r="N14" s="513"/>
      <c r="O14" s="514"/>
      <c r="P14" s="52">
        <f t="shared" si="0"/>
        <v>3</v>
      </c>
      <c r="Q14" s="368">
        <f t="shared" si="1"/>
        <v>0</v>
      </c>
      <c r="R14" s="377"/>
      <c r="S14" s="378"/>
      <c r="T14" s="371">
        <f t="shared" si="2"/>
        <v>0</v>
      </c>
      <c r="U14" s="372">
        <f t="shared" si="2"/>
        <v>0</v>
      </c>
      <c r="V14" s="373">
        <f t="shared" si="3"/>
        <v>0</v>
      </c>
      <c r="Y14" s="379"/>
      <c r="Z14" s="380"/>
      <c r="AA14" s="379"/>
      <c r="AB14" s="380"/>
      <c r="AC14" s="379"/>
      <c r="AD14" s="380"/>
      <c r="AE14" s="379"/>
      <c r="AF14" s="380"/>
      <c r="AG14" s="379"/>
      <c r="AH14" s="380"/>
    </row>
    <row r="15" spans="1:34" ht="15.75" thickBot="1">
      <c r="A15" s="65" t="s">
        <v>29</v>
      </c>
      <c r="B15" s="85" t="s">
        <v>123</v>
      </c>
      <c r="C15" s="85" t="str">
        <f>IF(B7&gt;"",B7,"")</f>
        <v>Vjatcheslav Abramov</v>
      </c>
      <c r="D15" s="76"/>
      <c r="E15" s="76">
        <v>2</v>
      </c>
      <c r="F15" s="515">
        <v>7</v>
      </c>
      <c r="G15" s="516"/>
      <c r="H15" s="515">
        <v>3</v>
      </c>
      <c r="I15" s="516"/>
      <c r="J15" s="515">
        <v>-7</v>
      </c>
      <c r="K15" s="516"/>
      <c r="L15" s="515">
        <v>-8</v>
      </c>
      <c r="M15" s="516"/>
      <c r="N15" s="515">
        <v>3</v>
      </c>
      <c r="O15" s="516"/>
      <c r="P15" s="67">
        <f t="shared" si="0"/>
        <v>3</v>
      </c>
      <c r="Q15" s="381">
        <f t="shared" si="1"/>
        <v>2</v>
      </c>
      <c r="R15" s="382"/>
      <c r="S15" s="383"/>
      <c r="T15" s="371">
        <f t="shared" si="2"/>
        <v>0</v>
      </c>
      <c r="U15" s="372">
        <f t="shared" si="2"/>
        <v>0</v>
      </c>
      <c r="V15" s="373">
        <f t="shared" si="3"/>
        <v>0</v>
      </c>
      <c r="Y15" s="384"/>
      <c r="Z15" s="387"/>
      <c r="AA15" s="384"/>
      <c r="AB15" s="387"/>
      <c r="AC15" s="384"/>
      <c r="AD15" s="387"/>
      <c r="AE15" s="384"/>
      <c r="AF15" s="387"/>
      <c r="AG15" s="384"/>
      <c r="AH15" s="387"/>
    </row>
    <row r="16" spans="2:3" ht="15.75" thickBot="1" thickTop="1">
      <c r="B16" s="388"/>
      <c r="C16" s="388"/>
    </row>
    <row r="17" spans="1:19" ht="16.5" thickBot="1" thickTop="1">
      <c r="A17" s="341"/>
      <c r="B17" s="342" t="s">
        <v>112</v>
      </c>
      <c r="C17" s="343" t="s">
        <v>113</v>
      </c>
      <c r="D17" s="344"/>
      <c r="E17" s="343"/>
      <c r="F17" s="345"/>
      <c r="G17" s="344"/>
      <c r="H17" s="346" t="s">
        <v>119</v>
      </c>
      <c r="I17" s="347"/>
      <c r="J17" s="386" t="s">
        <v>171</v>
      </c>
      <c r="K17" s="508"/>
      <c r="L17" s="508"/>
      <c r="M17" s="509"/>
      <c r="N17" s="348"/>
      <c r="O17" s="349"/>
      <c r="P17" s="510" t="s">
        <v>116</v>
      </c>
      <c r="Q17" s="511"/>
      <c r="R17" s="511"/>
      <c r="S17" s="512"/>
    </row>
    <row r="18" spans="1:19" ht="15.75" customHeight="1" hidden="1" thickBot="1">
      <c r="A18" s="353"/>
      <c r="B18" s="355"/>
      <c r="C18" s="356" t="s">
        <v>2</v>
      </c>
      <c r="D18" s="491"/>
      <c r="E18" s="492"/>
      <c r="F18" s="493"/>
      <c r="G18" s="455" t="s">
        <v>3</v>
      </c>
      <c r="H18" s="456"/>
      <c r="I18" s="456"/>
      <c r="J18" s="457">
        <f>'[1]Kehi'!$N$11</f>
        <v>38493</v>
      </c>
      <c r="K18" s="457"/>
      <c r="L18" s="457"/>
      <c r="M18" s="458"/>
      <c r="N18" s="357" t="s">
        <v>4</v>
      </c>
      <c r="O18" s="264"/>
      <c r="P18" s="418" t="s">
        <v>38</v>
      </c>
      <c r="Q18" s="460"/>
      <c r="R18" s="460"/>
      <c r="S18" s="385"/>
    </row>
    <row r="19" spans="1:22" ht="15" thickTop="1">
      <c r="A19" s="14"/>
      <c r="B19" s="91" t="s">
        <v>49</v>
      </c>
      <c r="C19" s="92" t="s">
        <v>50</v>
      </c>
      <c r="D19" s="474" t="s">
        <v>8</v>
      </c>
      <c r="E19" s="475"/>
      <c r="F19" s="474" t="s">
        <v>9</v>
      </c>
      <c r="G19" s="475"/>
      <c r="H19" s="474" t="s">
        <v>10</v>
      </c>
      <c r="I19" s="475"/>
      <c r="J19" s="474" t="s">
        <v>11</v>
      </c>
      <c r="K19" s="475"/>
      <c r="L19" s="474"/>
      <c r="M19" s="475"/>
      <c r="N19" s="15" t="s">
        <v>12</v>
      </c>
      <c r="O19" s="16" t="s">
        <v>13</v>
      </c>
      <c r="P19" s="17" t="s">
        <v>14</v>
      </c>
      <c r="Q19" s="18"/>
      <c r="R19" s="476" t="s">
        <v>47</v>
      </c>
      <c r="S19" s="417"/>
      <c r="T19" s="482" t="s">
        <v>15</v>
      </c>
      <c r="U19" s="354"/>
      <c r="V19" s="358" t="s">
        <v>16</v>
      </c>
    </row>
    <row r="20" spans="1:22" ht="15">
      <c r="A20" s="20" t="s">
        <v>8</v>
      </c>
      <c r="B20" s="77" t="s">
        <v>124</v>
      </c>
      <c r="C20" s="78" t="s">
        <v>69</v>
      </c>
      <c r="D20" s="21"/>
      <c r="E20" s="22"/>
      <c r="F20" s="23">
        <f>+P30</f>
        <v>3</v>
      </c>
      <c r="G20" s="24">
        <f>+Q30</f>
        <v>1</v>
      </c>
      <c r="H20" s="23">
        <f>P26</f>
        <v>3</v>
      </c>
      <c r="I20" s="24">
        <f>Q26</f>
        <v>0</v>
      </c>
      <c r="J20" s="23">
        <f>P28</f>
        <v>3</v>
      </c>
      <c r="K20" s="24">
        <f>Q28</f>
        <v>0</v>
      </c>
      <c r="L20" s="23"/>
      <c r="M20" s="24"/>
      <c r="N20" s="25">
        <f>IF(SUM(D20:M20)=0,"",COUNTIF(E20:E23,"3"))</f>
        <v>3</v>
      </c>
      <c r="O20" s="26">
        <f>IF(SUM(E20:N20)=0,"",COUNTIF(D20:D23,"3"))</f>
        <v>0</v>
      </c>
      <c r="P20" s="27">
        <f>IF(SUM(D20:M20)=0,"",SUM(E20:E23))</f>
        <v>9</v>
      </c>
      <c r="Q20" s="28">
        <f>IF(SUM(D20:M20)=0,"",SUM(D20:D23))</f>
        <v>1</v>
      </c>
      <c r="R20" s="464">
        <v>1</v>
      </c>
      <c r="S20" s="465"/>
      <c r="T20" s="359">
        <f>+T26+T28+T30</f>
        <v>107</v>
      </c>
      <c r="U20" s="359">
        <f>+U26+U28+U30</f>
        <v>64</v>
      </c>
      <c r="V20" s="360">
        <f>+T20-U20</f>
        <v>43</v>
      </c>
    </row>
    <row r="21" spans="1:22" ht="15">
      <c r="A21" s="31" t="s">
        <v>9</v>
      </c>
      <c r="B21" s="77" t="s">
        <v>125</v>
      </c>
      <c r="C21" s="78" t="s">
        <v>69</v>
      </c>
      <c r="D21" s="32">
        <f>+Q30</f>
        <v>1</v>
      </c>
      <c r="E21" s="33">
        <f>+P30</f>
        <v>3</v>
      </c>
      <c r="F21" s="34"/>
      <c r="G21" s="35"/>
      <c r="H21" s="32">
        <f>P29</f>
        <v>3</v>
      </c>
      <c r="I21" s="33">
        <f>Q29</f>
        <v>0</v>
      </c>
      <c r="J21" s="32">
        <f>P27</f>
        <v>3</v>
      </c>
      <c r="K21" s="33">
        <f>Q27</f>
        <v>0</v>
      </c>
      <c r="L21" s="32"/>
      <c r="M21" s="33"/>
      <c r="N21" s="25">
        <f>IF(SUM(D21:M21)=0,"",COUNTIF(G20:G23,"3"))</f>
        <v>2</v>
      </c>
      <c r="O21" s="26">
        <f>IF(SUM(E21:N21)=0,"",COUNTIF(F20:F23,"3"))</f>
        <v>1</v>
      </c>
      <c r="P21" s="27">
        <f>IF(SUM(D21:M21)=0,"",SUM(G20:G23))</f>
        <v>7</v>
      </c>
      <c r="Q21" s="28">
        <f>IF(SUM(D21:M21)=0,"",SUM(F20:F23))</f>
        <v>3</v>
      </c>
      <c r="R21" s="464">
        <v>2</v>
      </c>
      <c r="S21" s="465"/>
      <c r="T21" s="359">
        <f>+T27+T29+U30</f>
        <v>98</v>
      </c>
      <c r="U21" s="359">
        <f>+U27+U29+T30</f>
        <v>76</v>
      </c>
      <c r="V21" s="360">
        <f>+T21-U21</f>
        <v>22</v>
      </c>
    </row>
    <row r="22" spans="1:22" ht="15">
      <c r="A22" s="31" t="s">
        <v>10</v>
      </c>
      <c r="B22" s="77" t="s">
        <v>126</v>
      </c>
      <c r="C22" s="78" t="s">
        <v>0</v>
      </c>
      <c r="D22" s="32">
        <f>+Q26</f>
        <v>0</v>
      </c>
      <c r="E22" s="33">
        <f>+P26</f>
        <v>3</v>
      </c>
      <c r="F22" s="32">
        <f>Q29</f>
        <v>0</v>
      </c>
      <c r="G22" s="33">
        <f>P29</f>
        <v>3</v>
      </c>
      <c r="H22" s="34"/>
      <c r="I22" s="35"/>
      <c r="J22" s="32">
        <f>P31</f>
        <v>1</v>
      </c>
      <c r="K22" s="33">
        <f>Q31</f>
        <v>3</v>
      </c>
      <c r="L22" s="32"/>
      <c r="M22" s="33"/>
      <c r="N22" s="25">
        <f>IF(SUM(D22:M22)=0,"",COUNTIF(I20:I23,"3"))</f>
        <v>0</v>
      </c>
      <c r="O22" s="26">
        <f>IF(SUM(E22:N22)=0,"",COUNTIF(H20:H23,"3"))</f>
        <v>3</v>
      </c>
      <c r="P22" s="27">
        <f>IF(SUM(D22:M22)=0,"",SUM(I20:I23))</f>
        <v>1</v>
      </c>
      <c r="Q22" s="28">
        <f>IF(SUM(D22:M22)=0,"",SUM(H20:H23))</f>
        <v>9</v>
      </c>
      <c r="R22" s="464">
        <v>4</v>
      </c>
      <c r="S22" s="465"/>
      <c r="T22" s="359">
        <f>+U26+U29+T31</f>
        <v>72</v>
      </c>
      <c r="U22" s="359">
        <f>+T26+T29+U31</f>
        <v>112</v>
      </c>
      <c r="V22" s="360">
        <f>+T22-U22</f>
        <v>-40</v>
      </c>
    </row>
    <row r="23" spans="1:22" ht="15">
      <c r="A23" s="31" t="s">
        <v>11</v>
      </c>
      <c r="B23" s="79" t="s">
        <v>127</v>
      </c>
      <c r="C23" s="78" t="s">
        <v>19</v>
      </c>
      <c r="D23" s="32">
        <f>Q28</f>
        <v>0</v>
      </c>
      <c r="E23" s="33">
        <f>P28</f>
        <v>3</v>
      </c>
      <c r="F23" s="32">
        <f>Q27</f>
        <v>0</v>
      </c>
      <c r="G23" s="33">
        <f>P27</f>
        <v>3</v>
      </c>
      <c r="H23" s="32">
        <f>Q31</f>
        <v>3</v>
      </c>
      <c r="I23" s="33">
        <f>P31</f>
        <v>1</v>
      </c>
      <c r="J23" s="34"/>
      <c r="K23" s="35"/>
      <c r="L23" s="32"/>
      <c r="M23" s="33"/>
      <c r="N23" s="25">
        <f>IF(SUM(D23:M23)=0,"",COUNTIF(K20:K23,"3"))</f>
        <v>1</v>
      </c>
      <c r="O23" s="26">
        <f>IF(SUM(E23:N23)=0,"",COUNTIF(J20:J23,"3"))</f>
        <v>2</v>
      </c>
      <c r="P23" s="27">
        <f>IF(SUM(D23:M24)=0,"",SUM(K20:K23))</f>
        <v>3</v>
      </c>
      <c r="Q23" s="28">
        <f>IF(SUM(D23:M23)=0,"",SUM(J20:J23))</f>
        <v>7</v>
      </c>
      <c r="R23" s="464">
        <v>3</v>
      </c>
      <c r="S23" s="465"/>
      <c r="T23" s="359">
        <f>+U27+U28+U31</f>
        <v>80</v>
      </c>
      <c r="U23" s="359">
        <f>+T27+T28+T31</f>
        <v>105</v>
      </c>
      <c r="V23" s="360">
        <f>+T23-U23</f>
        <v>-25</v>
      </c>
    </row>
    <row r="24" spans="1:24" ht="15" hidden="1" thickTop="1">
      <c r="A24" s="36"/>
      <c r="B24" s="361" t="s">
        <v>32</v>
      </c>
      <c r="C24" s="8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40"/>
      <c r="T24" s="362"/>
      <c r="U24" s="363" t="s">
        <v>22</v>
      </c>
      <c r="V24" s="364">
        <f>SUM(V20:V23)</f>
        <v>0</v>
      </c>
      <c r="W24" s="363" t="str">
        <f>IF(V24=0,"OK","Virhe")</f>
        <v>OK</v>
      </c>
      <c r="X24" s="365"/>
    </row>
    <row r="25" spans="1:22" ht="15" thickBot="1">
      <c r="A25" s="45"/>
      <c r="B25" s="81" t="s">
        <v>41</v>
      </c>
      <c r="C25" s="82"/>
      <c r="D25" s="72" t="s">
        <v>39</v>
      </c>
      <c r="E25" s="73"/>
      <c r="F25" s="466" t="s">
        <v>42</v>
      </c>
      <c r="G25" s="467"/>
      <c r="H25" s="468" t="s">
        <v>43</v>
      </c>
      <c r="I25" s="467"/>
      <c r="J25" s="468" t="s">
        <v>44</v>
      </c>
      <c r="K25" s="467"/>
      <c r="L25" s="468" t="s">
        <v>45</v>
      </c>
      <c r="M25" s="467"/>
      <c r="N25" s="468" t="s">
        <v>46</v>
      </c>
      <c r="O25" s="467"/>
      <c r="P25" s="469" t="s">
        <v>23</v>
      </c>
      <c r="Q25" s="470"/>
      <c r="S25" s="47"/>
      <c r="T25" s="366" t="s">
        <v>15</v>
      </c>
      <c r="U25" s="367"/>
      <c r="V25" s="358" t="s">
        <v>16</v>
      </c>
    </row>
    <row r="26" spans="1:34" ht="15">
      <c r="A26" s="50" t="s">
        <v>24</v>
      </c>
      <c r="B26" s="83" t="str">
        <f>IF(B20&gt;"",B20,"")</f>
        <v>Juha Rossi</v>
      </c>
      <c r="C26" s="83" t="str">
        <f>IF(B22&gt;"",B22,"")</f>
        <v>Kuido Pöder</v>
      </c>
      <c r="E26" s="74">
        <v>4</v>
      </c>
      <c r="F26" s="462">
        <v>6</v>
      </c>
      <c r="G26" s="463"/>
      <c r="H26" s="519">
        <v>4</v>
      </c>
      <c r="I26" s="520"/>
      <c r="J26" s="519">
        <v>6</v>
      </c>
      <c r="K26" s="520"/>
      <c r="L26" s="519"/>
      <c r="M26" s="520"/>
      <c r="N26" s="521"/>
      <c r="O26" s="520"/>
      <c r="P26" s="52">
        <f aca="true" t="shared" si="4" ref="P26:P31">IF(COUNT(F26:N26)=0,"",COUNTIF(F26:N26,"&gt;=0"))</f>
        <v>3</v>
      </c>
      <c r="Q26" s="368">
        <f aca="true" t="shared" si="5" ref="Q26:Q31">IF(COUNT(F26:N26)=0,"",(IF(LEFT(F26,1)="-",1,0)+IF(LEFT(H26,1)="-",1,0)+IF(LEFT(J26,1)="-",1,0)+IF(LEFT(L26,1)="-",1,0)+IF(LEFT(N26,1)="-",1,0)))</f>
        <v>0</v>
      </c>
      <c r="R26" s="369"/>
      <c r="S26" s="370"/>
      <c r="T26" s="371">
        <f aca="true" t="shared" si="6" ref="T26:U31">+Y26+AA26+AC26+AE26+AG26</f>
        <v>33</v>
      </c>
      <c r="U26" s="372">
        <f t="shared" si="6"/>
        <v>16</v>
      </c>
      <c r="V26" s="373">
        <f aca="true" t="shared" si="7" ref="V26:V31">+T26-U26</f>
        <v>17</v>
      </c>
      <c r="Y26" s="374">
        <f aca="true" t="shared" si="8" ref="Y26:Y31">IF(F26="",0,IF(LEFT(F26,1)="-",ABS(F26),(IF(F26&gt;9,F26+2,11))))</f>
        <v>11</v>
      </c>
      <c r="Z26" s="375">
        <f aca="true" t="shared" si="9" ref="Z26:Z31">IF(F26="",0,IF(LEFT(F26,1)="-",(IF(ABS(F26)&gt;9,(ABS(F26)+2),11)),F26))</f>
        <v>6</v>
      </c>
      <c r="AA26" s="374">
        <f aca="true" t="shared" si="10" ref="AA26:AA31">IF(H26="",0,IF(LEFT(H26,1)="-",ABS(H26),(IF(H26&gt;9,H26+2,11))))</f>
        <v>11</v>
      </c>
      <c r="AB26" s="375">
        <f aca="true" t="shared" si="11" ref="AB26:AB31">IF(H26="",0,IF(LEFT(H26,1)="-",(IF(ABS(H26)&gt;9,(ABS(H26)+2),11)),H26))</f>
        <v>4</v>
      </c>
      <c r="AC26" s="374">
        <f aca="true" t="shared" si="12" ref="AC26:AC31">IF(J26="",0,IF(LEFT(J26,1)="-",ABS(J26),(IF(J26&gt;9,J26+2,11))))</f>
        <v>11</v>
      </c>
      <c r="AD26" s="375">
        <f aca="true" t="shared" si="13" ref="AD26:AD31">IF(J26="",0,IF(LEFT(J26,1)="-",(IF(ABS(J26)&gt;9,(ABS(J26)+2),11)),J26))</f>
        <v>6</v>
      </c>
      <c r="AE26" s="374">
        <f aca="true" t="shared" si="14" ref="AE26:AE31">IF(L26="",0,IF(LEFT(L26,1)="-",ABS(L26),(IF(L26&gt;9,L26+2,11))))</f>
        <v>0</v>
      </c>
      <c r="AF26" s="375">
        <f aca="true" t="shared" si="15" ref="AF26:AF31">IF(L26="",0,IF(LEFT(L26,1)="-",(IF(ABS(L26)&gt;9,(ABS(L26)+2),11)),L26))</f>
        <v>0</v>
      </c>
      <c r="AG26" s="374">
        <f aca="true" t="shared" si="16" ref="AG26:AG31">IF(N26="",0,IF(LEFT(N26,1)="-",ABS(N26),(IF(N26&gt;9,N26+2,11))))</f>
        <v>0</v>
      </c>
      <c r="AH26" s="375">
        <f aca="true" t="shared" si="17" ref="AH26:AH31">IF(N26="",0,IF(LEFT(N26,1)="-",(IF(ABS(N26)&gt;9,(ABS(N26)+2),11)),N26))</f>
        <v>0</v>
      </c>
    </row>
    <row r="27" spans="1:34" ht="15">
      <c r="A27" s="50" t="s">
        <v>25</v>
      </c>
      <c r="B27" s="83" t="str">
        <f>IF(B21&gt;"",B21,"")</f>
        <v>Janne Jokinen</v>
      </c>
      <c r="C27" s="83" t="str">
        <f>IF(B23&gt;"",B23,"")</f>
        <v>Peter Eriksson</v>
      </c>
      <c r="E27" s="75">
        <v>1</v>
      </c>
      <c r="F27" s="513">
        <v>7</v>
      </c>
      <c r="G27" s="514"/>
      <c r="H27" s="513">
        <v>5</v>
      </c>
      <c r="I27" s="514"/>
      <c r="J27" s="513">
        <v>6</v>
      </c>
      <c r="K27" s="514"/>
      <c r="L27" s="513"/>
      <c r="M27" s="514"/>
      <c r="N27" s="513"/>
      <c r="O27" s="514"/>
      <c r="P27" s="52">
        <f t="shared" si="4"/>
        <v>3</v>
      </c>
      <c r="Q27" s="368">
        <f t="shared" si="5"/>
        <v>0</v>
      </c>
      <c r="R27" s="377"/>
      <c r="S27" s="378"/>
      <c r="T27" s="371">
        <f t="shared" si="6"/>
        <v>33</v>
      </c>
      <c r="U27" s="372">
        <f t="shared" si="6"/>
        <v>18</v>
      </c>
      <c r="V27" s="373">
        <f t="shared" si="7"/>
        <v>15</v>
      </c>
      <c r="Y27" s="379">
        <f t="shared" si="8"/>
        <v>11</v>
      </c>
      <c r="Z27" s="380">
        <f t="shared" si="9"/>
        <v>7</v>
      </c>
      <c r="AA27" s="379">
        <f t="shared" si="10"/>
        <v>11</v>
      </c>
      <c r="AB27" s="380">
        <f t="shared" si="11"/>
        <v>5</v>
      </c>
      <c r="AC27" s="379">
        <f t="shared" si="12"/>
        <v>11</v>
      </c>
      <c r="AD27" s="380">
        <f t="shared" si="13"/>
        <v>6</v>
      </c>
      <c r="AE27" s="379">
        <f t="shared" si="14"/>
        <v>0</v>
      </c>
      <c r="AF27" s="380">
        <f t="shared" si="15"/>
        <v>0</v>
      </c>
      <c r="AG27" s="379">
        <f t="shared" si="16"/>
        <v>0</v>
      </c>
      <c r="AH27" s="380">
        <f t="shared" si="17"/>
        <v>0</v>
      </c>
    </row>
    <row r="28" spans="1:34" ht="15.75" thickBot="1">
      <c r="A28" s="50" t="s">
        <v>26</v>
      </c>
      <c r="B28" s="84" t="str">
        <f>IF(B20&gt;"",B20,"")</f>
        <v>Juha Rossi</v>
      </c>
      <c r="C28" s="84" t="str">
        <f>IF(B23&gt;"",B23,"")</f>
        <v>Peter Eriksson</v>
      </c>
      <c r="E28" s="72">
        <v>3</v>
      </c>
      <c r="F28" s="517">
        <v>3</v>
      </c>
      <c r="G28" s="518"/>
      <c r="H28" s="517">
        <v>5</v>
      </c>
      <c r="I28" s="518"/>
      <c r="J28" s="517">
        <v>8</v>
      </c>
      <c r="K28" s="518"/>
      <c r="L28" s="517"/>
      <c r="M28" s="518"/>
      <c r="N28" s="517"/>
      <c r="O28" s="518"/>
      <c r="P28" s="52">
        <f t="shared" si="4"/>
        <v>3</v>
      </c>
      <c r="Q28" s="368">
        <f t="shared" si="5"/>
        <v>0</v>
      </c>
      <c r="R28" s="377"/>
      <c r="S28" s="378"/>
      <c r="T28" s="371">
        <f t="shared" si="6"/>
        <v>33</v>
      </c>
      <c r="U28" s="372">
        <f t="shared" si="6"/>
        <v>16</v>
      </c>
      <c r="V28" s="373">
        <f t="shared" si="7"/>
        <v>17</v>
      </c>
      <c r="Y28" s="379">
        <f t="shared" si="8"/>
        <v>11</v>
      </c>
      <c r="Z28" s="380">
        <f t="shared" si="9"/>
        <v>3</v>
      </c>
      <c r="AA28" s="379">
        <f t="shared" si="10"/>
        <v>11</v>
      </c>
      <c r="AB28" s="380">
        <f t="shared" si="11"/>
        <v>5</v>
      </c>
      <c r="AC28" s="379">
        <f t="shared" si="12"/>
        <v>11</v>
      </c>
      <c r="AD28" s="380">
        <f t="shared" si="13"/>
        <v>8</v>
      </c>
      <c r="AE28" s="379">
        <f t="shared" si="14"/>
        <v>0</v>
      </c>
      <c r="AF28" s="380">
        <f t="shared" si="15"/>
        <v>0</v>
      </c>
      <c r="AG28" s="379">
        <f t="shared" si="16"/>
        <v>0</v>
      </c>
      <c r="AH28" s="380">
        <f t="shared" si="17"/>
        <v>0</v>
      </c>
    </row>
    <row r="29" spans="1:34" ht="15">
      <c r="A29" s="50" t="s">
        <v>27</v>
      </c>
      <c r="B29" s="83" t="str">
        <f>IF(B21&gt;"",B21,"")</f>
        <v>Janne Jokinen</v>
      </c>
      <c r="C29" s="83" t="str">
        <f>IF(B22&gt;"",B22,"")</f>
        <v>Kuido Pöder</v>
      </c>
      <c r="E29" s="74">
        <v>4</v>
      </c>
      <c r="F29" s="519">
        <v>6</v>
      </c>
      <c r="G29" s="520"/>
      <c r="H29" s="519">
        <v>6</v>
      </c>
      <c r="I29" s="520"/>
      <c r="J29" s="519">
        <v>5</v>
      </c>
      <c r="K29" s="520"/>
      <c r="L29" s="519"/>
      <c r="M29" s="520"/>
      <c r="N29" s="519"/>
      <c r="O29" s="520"/>
      <c r="P29" s="52">
        <f t="shared" si="4"/>
        <v>3</v>
      </c>
      <c r="Q29" s="368">
        <f t="shared" si="5"/>
        <v>0</v>
      </c>
      <c r="R29" s="377"/>
      <c r="S29" s="378"/>
      <c r="T29" s="371">
        <f t="shared" si="6"/>
        <v>33</v>
      </c>
      <c r="U29" s="372">
        <f t="shared" si="6"/>
        <v>17</v>
      </c>
      <c r="V29" s="373">
        <f t="shared" si="7"/>
        <v>16</v>
      </c>
      <c r="Y29" s="379">
        <f t="shared" si="8"/>
        <v>11</v>
      </c>
      <c r="Z29" s="380">
        <f t="shared" si="9"/>
        <v>6</v>
      </c>
      <c r="AA29" s="379">
        <f t="shared" si="10"/>
        <v>11</v>
      </c>
      <c r="AB29" s="380">
        <f t="shared" si="11"/>
        <v>6</v>
      </c>
      <c r="AC29" s="379">
        <f t="shared" si="12"/>
        <v>11</v>
      </c>
      <c r="AD29" s="380">
        <f t="shared" si="13"/>
        <v>5</v>
      </c>
      <c r="AE29" s="379">
        <f t="shared" si="14"/>
        <v>0</v>
      </c>
      <c r="AF29" s="380">
        <f t="shared" si="15"/>
        <v>0</v>
      </c>
      <c r="AG29" s="379">
        <f t="shared" si="16"/>
        <v>0</v>
      </c>
      <c r="AH29" s="380">
        <f t="shared" si="17"/>
        <v>0</v>
      </c>
    </row>
    <row r="30" spans="1:34" ht="15">
      <c r="A30" s="50" t="s">
        <v>28</v>
      </c>
      <c r="B30" s="83" t="str">
        <f>IF(B20&gt;"",B20,"")</f>
        <v>Juha Rossi</v>
      </c>
      <c r="C30" s="83" t="str">
        <f>IF(B21&gt;"",B21,"")</f>
        <v>Janne Jokinen</v>
      </c>
      <c r="E30" s="75">
        <v>3</v>
      </c>
      <c r="F30" s="513">
        <v>-7</v>
      </c>
      <c r="G30" s="514"/>
      <c r="H30" s="513">
        <v>8</v>
      </c>
      <c r="I30" s="514"/>
      <c r="J30" s="461">
        <v>10</v>
      </c>
      <c r="K30" s="514"/>
      <c r="L30" s="513">
        <v>3</v>
      </c>
      <c r="M30" s="514"/>
      <c r="N30" s="513"/>
      <c r="O30" s="514"/>
      <c r="P30" s="52">
        <f t="shared" si="4"/>
        <v>3</v>
      </c>
      <c r="Q30" s="368">
        <f t="shared" si="5"/>
        <v>1</v>
      </c>
      <c r="R30" s="377"/>
      <c r="S30" s="378"/>
      <c r="T30" s="371">
        <f t="shared" si="6"/>
        <v>41</v>
      </c>
      <c r="U30" s="372">
        <f t="shared" si="6"/>
        <v>32</v>
      </c>
      <c r="V30" s="373">
        <f t="shared" si="7"/>
        <v>9</v>
      </c>
      <c r="Y30" s="379">
        <f t="shared" si="8"/>
        <v>7</v>
      </c>
      <c r="Z30" s="380">
        <f t="shared" si="9"/>
        <v>11</v>
      </c>
      <c r="AA30" s="379">
        <f t="shared" si="10"/>
        <v>11</v>
      </c>
      <c r="AB30" s="380">
        <f t="shared" si="11"/>
        <v>8</v>
      </c>
      <c r="AC30" s="379">
        <f t="shared" si="12"/>
        <v>12</v>
      </c>
      <c r="AD30" s="380">
        <f t="shared" si="13"/>
        <v>10</v>
      </c>
      <c r="AE30" s="379">
        <f t="shared" si="14"/>
        <v>11</v>
      </c>
      <c r="AF30" s="380">
        <f t="shared" si="15"/>
        <v>3</v>
      </c>
      <c r="AG30" s="379">
        <f t="shared" si="16"/>
        <v>0</v>
      </c>
      <c r="AH30" s="380">
        <f t="shared" si="17"/>
        <v>0</v>
      </c>
    </row>
    <row r="31" spans="1:34" ht="15.75" thickBot="1">
      <c r="A31" s="65" t="s">
        <v>29</v>
      </c>
      <c r="B31" s="85" t="str">
        <f>IF(B22&gt;"",B22,"")</f>
        <v>Kuido Pöder</v>
      </c>
      <c r="C31" s="85" t="str">
        <f>IF(B23&gt;"",B23,"")</f>
        <v>Peter Eriksson</v>
      </c>
      <c r="E31" s="76">
        <v>2</v>
      </c>
      <c r="F31" s="515">
        <v>-6</v>
      </c>
      <c r="G31" s="516"/>
      <c r="H31" s="515">
        <v>9</v>
      </c>
      <c r="I31" s="516"/>
      <c r="J31" s="515">
        <v>-12</v>
      </c>
      <c r="K31" s="516"/>
      <c r="L31" s="515">
        <v>-10</v>
      </c>
      <c r="M31" s="516"/>
      <c r="N31" s="515"/>
      <c r="O31" s="516"/>
      <c r="P31" s="67">
        <f t="shared" si="4"/>
        <v>1</v>
      </c>
      <c r="Q31" s="381">
        <f t="shared" si="5"/>
        <v>3</v>
      </c>
      <c r="R31" s="382"/>
      <c r="S31" s="383"/>
      <c r="T31" s="371">
        <f t="shared" si="6"/>
        <v>39</v>
      </c>
      <c r="U31" s="372">
        <f t="shared" si="6"/>
        <v>46</v>
      </c>
      <c r="V31" s="373">
        <f t="shared" si="7"/>
        <v>-7</v>
      </c>
      <c r="Y31" s="384">
        <f t="shared" si="8"/>
        <v>6</v>
      </c>
      <c r="Z31" s="387">
        <f t="shared" si="9"/>
        <v>11</v>
      </c>
      <c r="AA31" s="384">
        <f t="shared" si="10"/>
        <v>11</v>
      </c>
      <c r="AB31" s="387">
        <f t="shared" si="11"/>
        <v>9</v>
      </c>
      <c r="AC31" s="384">
        <f t="shared" si="12"/>
        <v>12</v>
      </c>
      <c r="AD31" s="387">
        <f t="shared" si="13"/>
        <v>14</v>
      </c>
      <c r="AE31" s="384">
        <f t="shared" si="14"/>
        <v>10</v>
      </c>
      <c r="AF31" s="387">
        <f t="shared" si="15"/>
        <v>12</v>
      </c>
      <c r="AG31" s="384">
        <f t="shared" si="16"/>
        <v>0</v>
      </c>
      <c r="AH31" s="387">
        <f t="shared" si="17"/>
        <v>0</v>
      </c>
    </row>
    <row r="32" spans="2:3" ht="15" thickTop="1">
      <c r="B32" s="388"/>
      <c r="C32" s="388"/>
    </row>
    <row r="34" ht="15.75" customHeight="1" hidden="1" thickBot="1"/>
    <row r="35" spans="20:22" ht="15">
      <c r="T35" s="482" t="s">
        <v>15</v>
      </c>
      <c r="U35" s="354"/>
      <c r="V35" s="358" t="s">
        <v>16</v>
      </c>
    </row>
    <row r="36" spans="20:22" ht="15">
      <c r="T36" s="359">
        <f>+T42+T44+T46</f>
        <v>0</v>
      </c>
      <c r="U36" s="359">
        <f>+U42+U44+U46</f>
        <v>0</v>
      </c>
      <c r="V36" s="360">
        <f>+T36-U36</f>
        <v>0</v>
      </c>
    </row>
    <row r="37" spans="20:22" ht="15">
      <c r="T37" s="359">
        <f>+T43+T45+U46</f>
        <v>0</v>
      </c>
      <c r="U37" s="359">
        <f>+U43+U45+T46</f>
        <v>0</v>
      </c>
      <c r="V37" s="360">
        <f>+T37-U37</f>
        <v>0</v>
      </c>
    </row>
    <row r="38" spans="20:22" ht="15">
      <c r="T38" s="359">
        <f>+U42+U45+T47</f>
        <v>0</v>
      </c>
      <c r="U38" s="359">
        <f>+T42+T45+U47</f>
        <v>0</v>
      </c>
      <c r="V38" s="360">
        <f>+T38-U38</f>
        <v>0</v>
      </c>
    </row>
    <row r="39" spans="20:22" ht="15">
      <c r="T39" s="359">
        <f>+U43+U44+U47</f>
        <v>0</v>
      </c>
      <c r="U39" s="359">
        <f>+T43+T44+T47</f>
        <v>0</v>
      </c>
      <c r="V39" s="360">
        <f>+T39-U39</f>
        <v>0</v>
      </c>
    </row>
    <row r="40" spans="20:24" ht="15" customHeight="1" hidden="1" thickTop="1">
      <c r="T40" s="362"/>
      <c r="U40" s="363" t="s">
        <v>22</v>
      </c>
      <c r="V40" s="364">
        <f>SUM(V36:V39)</f>
        <v>0</v>
      </c>
      <c r="W40" s="363" t="str">
        <f>IF(V40=0,"OK","Virhe")</f>
        <v>OK</v>
      </c>
      <c r="X40" s="365"/>
    </row>
    <row r="41" spans="20:22" ht="15" thickBot="1">
      <c r="T41" s="366" t="s">
        <v>15</v>
      </c>
      <c r="U41" s="367"/>
      <c r="V41" s="358" t="s">
        <v>16</v>
      </c>
    </row>
    <row r="42" spans="20:34" ht="15">
      <c r="T42" s="371">
        <f aca="true" t="shared" si="18" ref="T42:U47">+Y42+AA42+AC42+AE42+AG42</f>
        <v>0</v>
      </c>
      <c r="U42" s="372">
        <f t="shared" si="18"/>
        <v>0</v>
      </c>
      <c r="V42" s="373">
        <f aca="true" t="shared" si="19" ref="V42:V47">+T42-U42</f>
        <v>0</v>
      </c>
      <c r="Y42" s="374">
        <f>IF('[6]Nsoturnaus'!AS40="",0,IF(LEFT('[6]Nsoturnaus'!AS40,1)="-",ABS('[6]Nsoturnaus'!AS40),(IF('[6]Nsoturnaus'!AS40&gt;9,'[6]Nsoturnaus'!AS40+2,11))))</f>
        <v>0</v>
      </c>
      <c r="Z42" s="375">
        <f>IF('[6]Nsoturnaus'!AS40="",0,IF(LEFT('[6]Nsoturnaus'!AS40,1)="-",(IF(ABS('[6]Nsoturnaus'!AS40)&gt;9,(ABS('[6]Nsoturnaus'!AS40)+2),11)),'[6]Nsoturnaus'!AS40))</f>
        <v>0</v>
      </c>
      <c r="AA42" s="374">
        <f>IF('[6]Nsoturnaus'!AU40="",0,IF(LEFT('[6]Nsoturnaus'!AU40,1)="-",ABS('[6]Nsoturnaus'!AU40),(IF('[6]Nsoturnaus'!AU40&gt;9,'[6]Nsoturnaus'!AU40+2,11))))</f>
        <v>0</v>
      </c>
      <c r="AB42" s="375">
        <f>IF('[6]Nsoturnaus'!AU40="",0,IF(LEFT('[6]Nsoturnaus'!AU40,1)="-",(IF(ABS('[6]Nsoturnaus'!AU40)&gt;9,(ABS('[6]Nsoturnaus'!AU40)+2),11)),'[6]Nsoturnaus'!AU40))</f>
        <v>0</v>
      </c>
      <c r="AC42" s="374">
        <f>IF('[6]Nsoturnaus'!AW40="",0,IF(LEFT('[6]Nsoturnaus'!AW40,1)="-",ABS('[6]Nsoturnaus'!AW40),(IF('[6]Nsoturnaus'!AW40&gt;9,'[6]Nsoturnaus'!AW40+2,11))))</f>
        <v>0</v>
      </c>
      <c r="AD42" s="375">
        <f>IF('[6]Nsoturnaus'!AW40="",0,IF(LEFT('[6]Nsoturnaus'!AW40,1)="-",(IF(ABS('[6]Nsoturnaus'!AW40)&gt;9,(ABS('[6]Nsoturnaus'!AW40)+2),11)),'[6]Nsoturnaus'!AW40))</f>
        <v>0</v>
      </c>
      <c r="AE42" s="374">
        <f>IF('[6]Nsoturnaus'!AY40="",0,IF(LEFT('[6]Nsoturnaus'!AY40,1)="-",ABS('[6]Nsoturnaus'!AY40),(IF('[6]Nsoturnaus'!AY40&gt;9,'[6]Nsoturnaus'!AY40+2,11))))</f>
        <v>0</v>
      </c>
      <c r="AF42" s="375">
        <f>IF('[6]Nsoturnaus'!AY40="",0,IF(LEFT('[6]Nsoturnaus'!AY40,1)="-",(IF(ABS('[6]Nsoturnaus'!AY40)&gt;9,(ABS('[6]Nsoturnaus'!AY40)+2),11)),'[6]Nsoturnaus'!AY40))</f>
        <v>0</v>
      </c>
      <c r="AG42" s="374">
        <f>IF('[6]Nsoturnaus'!BA40="",0,IF(LEFT('[6]Nsoturnaus'!BA40,1)="-",ABS('[6]Nsoturnaus'!BA40),(IF('[6]Nsoturnaus'!BA40&gt;9,'[6]Nsoturnaus'!BA40+2,11))))</f>
        <v>0</v>
      </c>
      <c r="AH42" s="375">
        <f>IF('[6]Nsoturnaus'!BA40="",0,IF(LEFT('[6]Nsoturnaus'!BA40,1)="-",(IF(ABS('[6]Nsoturnaus'!BA40)&gt;9,(ABS('[6]Nsoturnaus'!BA40)+2),11)),'[6]Nsoturnaus'!BA40))</f>
        <v>0</v>
      </c>
    </row>
    <row r="43" spans="20:34" ht="15">
      <c r="T43" s="371">
        <f t="shared" si="18"/>
        <v>0</v>
      </c>
      <c r="U43" s="372">
        <f t="shared" si="18"/>
        <v>0</v>
      </c>
      <c r="V43" s="373">
        <f t="shared" si="19"/>
        <v>0</v>
      </c>
      <c r="Y43" s="379">
        <f>IF('[6]Nsoturnaus'!AS41="",0,IF(LEFT('[6]Nsoturnaus'!AS41,1)="-",ABS('[6]Nsoturnaus'!AS41),(IF('[6]Nsoturnaus'!AS41&gt;9,'[6]Nsoturnaus'!AS41+2,11))))</f>
        <v>0</v>
      </c>
      <c r="Z43" s="380">
        <f>IF('[6]Nsoturnaus'!AS41="",0,IF(LEFT('[6]Nsoturnaus'!AS41,1)="-",(IF(ABS('[6]Nsoturnaus'!AS41)&gt;9,(ABS('[6]Nsoturnaus'!AS41)+2),11)),'[6]Nsoturnaus'!AS41))</f>
        <v>0</v>
      </c>
      <c r="AA43" s="379">
        <f>IF('[6]Nsoturnaus'!AU41="",0,IF(LEFT('[6]Nsoturnaus'!AU41,1)="-",ABS('[6]Nsoturnaus'!AU41),(IF('[6]Nsoturnaus'!AU41&gt;9,'[6]Nsoturnaus'!AU41+2,11))))</f>
        <v>0</v>
      </c>
      <c r="AB43" s="380">
        <f>IF('[6]Nsoturnaus'!AU41="",0,IF(LEFT('[6]Nsoturnaus'!AU41,1)="-",(IF(ABS('[6]Nsoturnaus'!AU41)&gt;9,(ABS('[6]Nsoturnaus'!AU41)+2),11)),'[6]Nsoturnaus'!AU41))</f>
        <v>0</v>
      </c>
      <c r="AC43" s="379">
        <f>IF('[6]Nsoturnaus'!AW41="",0,IF(LEFT('[6]Nsoturnaus'!AW41,1)="-",ABS('[6]Nsoturnaus'!AW41),(IF('[6]Nsoturnaus'!AW41&gt;9,'[6]Nsoturnaus'!AW41+2,11))))</f>
        <v>0</v>
      </c>
      <c r="AD43" s="380">
        <f>IF('[6]Nsoturnaus'!AW41="",0,IF(LEFT('[6]Nsoturnaus'!AW41,1)="-",(IF(ABS('[6]Nsoturnaus'!AW41)&gt;9,(ABS('[6]Nsoturnaus'!AW41)+2),11)),'[6]Nsoturnaus'!AW41))</f>
        <v>0</v>
      </c>
      <c r="AE43" s="379">
        <f>IF('[6]Nsoturnaus'!AY41="",0,IF(LEFT('[6]Nsoturnaus'!AY41,1)="-",ABS('[6]Nsoturnaus'!AY41),(IF('[6]Nsoturnaus'!AY41&gt;9,'[6]Nsoturnaus'!AY41+2,11))))</f>
        <v>0</v>
      </c>
      <c r="AF43" s="380">
        <f>IF('[6]Nsoturnaus'!AY41="",0,IF(LEFT('[6]Nsoturnaus'!AY41,1)="-",(IF(ABS('[6]Nsoturnaus'!AY41)&gt;9,(ABS('[6]Nsoturnaus'!AY41)+2),11)),'[6]Nsoturnaus'!AY41))</f>
        <v>0</v>
      </c>
      <c r="AG43" s="379">
        <f>IF('[6]Nsoturnaus'!BA41="",0,IF(LEFT('[6]Nsoturnaus'!BA41,1)="-",ABS('[6]Nsoturnaus'!BA41),(IF('[6]Nsoturnaus'!BA41&gt;9,'[6]Nsoturnaus'!BA41+2,11))))</f>
        <v>0</v>
      </c>
      <c r="AH43" s="380">
        <f>IF('[6]Nsoturnaus'!BA41="",0,IF(LEFT('[6]Nsoturnaus'!BA41,1)="-",(IF(ABS('[6]Nsoturnaus'!BA41)&gt;9,(ABS('[6]Nsoturnaus'!BA41)+2),11)),'[6]Nsoturnaus'!BA41))</f>
        <v>0</v>
      </c>
    </row>
    <row r="44" spans="20:34" ht="15">
      <c r="T44" s="371">
        <f t="shared" si="18"/>
        <v>0</v>
      </c>
      <c r="U44" s="372">
        <f t="shared" si="18"/>
        <v>0</v>
      </c>
      <c r="V44" s="373">
        <f t="shared" si="19"/>
        <v>0</v>
      </c>
      <c r="Y44" s="379">
        <f>IF('[6]Nsoturnaus'!AS42="",0,IF(LEFT('[6]Nsoturnaus'!AS42,1)="-",ABS('[6]Nsoturnaus'!AS42),(IF('[6]Nsoturnaus'!AS42&gt;9,'[6]Nsoturnaus'!AS42+2,11))))</f>
        <v>0</v>
      </c>
      <c r="Z44" s="380">
        <f>IF('[6]Nsoturnaus'!AS42="",0,IF(LEFT('[6]Nsoturnaus'!AS42,1)="-",(IF(ABS('[6]Nsoturnaus'!AS42)&gt;9,(ABS('[6]Nsoturnaus'!AS42)+2),11)),'[6]Nsoturnaus'!AS42))</f>
        <v>0</v>
      </c>
      <c r="AA44" s="379">
        <f>IF('[6]Nsoturnaus'!AU42="",0,IF(LEFT('[6]Nsoturnaus'!AU42,1)="-",ABS('[6]Nsoturnaus'!AU42),(IF('[6]Nsoturnaus'!AU42&gt;9,'[6]Nsoturnaus'!AU42+2,11))))</f>
        <v>0</v>
      </c>
      <c r="AB44" s="380">
        <f>IF('[6]Nsoturnaus'!AU42="",0,IF(LEFT('[6]Nsoturnaus'!AU42,1)="-",(IF(ABS('[6]Nsoturnaus'!AU42)&gt;9,(ABS('[6]Nsoturnaus'!AU42)+2),11)),'[6]Nsoturnaus'!AU42))</f>
        <v>0</v>
      </c>
      <c r="AC44" s="379">
        <f>IF('[6]Nsoturnaus'!AW42="",0,IF(LEFT('[6]Nsoturnaus'!AW42,1)="-",ABS('[6]Nsoturnaus'!AW42),(IF('[6]Nsoturnaus'!AW42&gt;9,'[6]Nsoturnaus'!AW42+2,11))))</f>
        <v>0</v>
      </c>
      <c r="AD44" s="380">
        <f>IF('[6]Nsoturnaus'!AW42="",0,IF(LEFT('[6]Nsoturnaus'!AW42,1)="-",(IF(ABS('[6]Nsoturnaus'!AW42)&gt;9,(ABS('[6]Nsoturnaus'!AW42)+2),11)),'[6]Nsoturnaus'!AW42))</f>
        <v>0</v>
      </c>
      <c r="AE44" s="379">
        <f>IF('[6]Nsoturnaus'!AY42="",0,IF(LEFT('[6]Nsoturnaus'!AY42,1)="-",ABS('[6]Nsoturnaus'!AY42),(IF('[6]Nsoturnaus'!AY42&gt;9,'[6]Nsoturnaus'!AY42+2,11))))</f>
        <v>0</v>
      </c>
      <c r="AF44" s="380">
        <f>IF('[6]Nsoturnaus'!AY42="",0,IF(LEFT('[6]Nsoturnaus'!AY42,1)="-",(IF(ABS('[6]Nsoturnaus'!AY42)&gt;9,(ABS('[6]Nsoturnaus'!AY42)+2),11)),'[6]Nsoturnaus'!AY42))</f>
        <v>0</v>
      </c>
      <c r="AG44" s="379">
        <f>IF('[6]Nsoturnaus'!BA42="",0,IF(LEFT('[6]Nsoturnaus'!BA42,1)="-",ABS('[6]Nsoturnaus'!BA42),(IF('[6]Nsoturnaus'!BA42&gt;9,'[6]Nsoturnaus'!BA42+2,11))))</f>
        <v>0</v>
      </c>
      <c r="AH44" s="380">
        <f>IF('[6]Nsoturnaus'!BA42="",0,IF(LEFT('[6]Nsoturnaus'!BA42,1)="-",(IF(ABS('[6]Nsoturnaus'!BA42)&gt;9,(ABS('[6]Nsoturnaus'!BA42)+2),11)),'[6]Nsoturnaus'!BA42))</f>
        <v>0</v>
      </c>
    </row>
    <row r="45" spans="20:34" ht="15">
      <c r="T45" s="371">
        <f t="shared" si="18"/>
        <v>0</v>
      </c>
      <c r="U45" s="372">
        <f t="shared" si="18"/>
        <v>0</v>
      </c>
      <c r="V45" s="373">
        <f t="shared" si="19"/>
        <v>0</v>
      </c>
      <c r="Y45" s="379">
        <f>IF('[6]Nsoturnaus'!AS43="",0,IF(LEFT('[6]Nsoturnaus'!AS43,1)="-",ABS('[6]Nsoturnaus'!AS43),(IF('[6]Nsoturnaus'!AS43&gt;9,'[6]Nsoturnaus'!AS43+2,11))))</f>
        <v>0</v>
      </c>
      <c r="Z45" s="380">
        <f>IF('[6]Nsoturnaus'!AS43="",0,IF(LEFT('[6]Nsoturnaus'!AS43,1)="-",(IF(ABS('[6]Nsoturnaus'!AS43)&gt;9,(ABS('[6]Nsoturnaus'!AS43)+2),11)),'[6]Nsoturnaus'!AS43))</f>
        <v>0</v>
      </c>
      <c r="AA45" s="379">
        <f>IF('[6]Nsoturnaus'!AU43="",0,IF(LEFT('[6]Nsoturnaus'!AU43,1)="-",ABS('[6]Nsoturnaus'!AU43),(IF('[6]Nsoturnaus'!AU43&gt;9,'[6]Nsoturnaus'!AU43+2,11))))</f>
        <v>0</v>
      </c>
      <c r="AB45" s="380">
        <f>IF('[6]Nsoturnaus'!AU43="",0,IF(LEFT('[6]Nsoturnaus'!AU43,1)="-",(IF(ABS('[6]Nsoturnaus'!AU43)&gt;9,(ABS('[6]Nsoturnaus'!AU43)+2),11)),'[6]Nsoturnaus'!AU43))</f>
        <v>0</v>
      </c>
      <c r="AC45" s="379">
        <f>IF('[6]Nsoturnaus'!AW43="",0,IF(LEFT('[6]Nsoturnaus'!AW43,1)="-",ABS('[6]Nsoturnaus'!AW43),(IF('[6]Nsoturnaus'!AW43&gt;9,'[6]Nsoturnaus'!AW43+2,11))))</f>
        <v>0</v>
      </c>
      <c r="AD45" s="380">
        <f>IF('[6]Nsoturnaus'!AW43="",0,IF(LEFT('[6]Nsoturnaus'!AW43,1)="-",(IF(ABS('[6]Nsoturnaus'!AW43)&gt;9,(ABS('[6]Nsoturnaus'!AW43)+2),11)),'[6]Nsoturnaus'!AW43))</f>
        <v>0</v>
      </c>
      <c r="AE45" s="379">
        <f>IF('[6]Nsoturnaus'!AY43="",0,IF(LEFT('[6]Nsoturnaus'!AY43,1)="-",ABS('[6]Nsoturnaus'!AY43),(IF('[6]Nsoturnaus'!AY43&gt;9,'[6]Nsoturnaus'!AY43+2,11))))</f>
        <v>0</v>
      </c>
      <c r="AF45" s="380">
        <f>IF('[6]Nsoturnaus'!AY43="",0,IF(LEFT('[6]Nsoturnaus'!AY43,1)="-",(IF(ABS('[6]Nsoturnaus'!AY43)&gt;9,(ABS('[6]Nsoturnaus'!AY43)+2),11)),'[6]Nsoturnaus'!AY43))</f>
        <v>0</v>
      </c>
      <c r="AG45" s="379">
        <f>IF('[6]Nsoturnaus'!BA43="",0,IF(LEFT('[6]Nsoturnaus'!BA43,1)="-",ABS('[6]Nsoturnaus'!BA43),(IF('[6]Nsoturnaus'!BA43&gt;9,'[6]Nsoturnaus'!BA43+2,11))))</f>
        <v>0</v>
      </c>
      <c r="AH45" s="380">
        <f>IF('[6]Nsoturnaus'!BA43="",0,IF(LEFT('[6]Nsoturnaus'!BA43,1)="-",(IF(ABS('[6]Nsoturnaus'!BA43)&gt;9,(ABS('[6]Nsoturnaus'!BA43)+2),11)),'[6]Nsoturnaus'!BA43))</f>
        <v>0</v>
      </c>
    </row>
    <row r="46" spans="20:34" ht="15">
      <c r="T46" s="371">
        <f t="shared" si="18"/>
        <v>0</v>
      </c>
      <c r="U46" s="372">
        <f t="shared" si="18"/>
        <v>0</v>
      </c>
      <c r="V46" s="373">
        <f t="shared" si="19"/>
        <v>0</v>
      </c>
      <c r="Y46" s="379">
        <f>IF('[6]Nsoturnaus'!AS44="",0,IF(LEFT('[6]Nsoturnaus'!AS44,1)="-",ABS('[6]Nsoturnaus'!AS44),(IF('[6]Nsoturnaus'!AS44&gt;9,'[6]Nsoturnaus'!AS44+2,11))))</f>
        <v>0</v>
      </c>
      <c r="Z46" s="380">
        <f>IF('[6]Nsoturnaus'!AS44="",0,IF(LEFT('[6]Nsoturnaus'!AS44,1)="-",(IF(ABS('[6]Nsoturnaus'!AS44)&gt;9,(ABS('[6]Nsoturnaus'!AS44)+2),11)),'[6]Nsoturnaus'!AS44))</f>
        <v>0</v>
      </c>
      <c r="AA46" s="379">
        <f>IF('[6]Nsoturnaus'!AU44="",0,IF(LEFT('[6]Nsoturnaus'!AU44,1)="-",ABS('[6]Nsoturnaus'!AU44),(IF('[6]Nsoturnaus'!AU44&gt;9,'[6]Nsoturnaus'!AU44+2,11))))</f>
        <v>0</v>
      </c>
      <c r="AB46" s="380">
        <f>IF('[6]Nsoturnaus'!AU44="",0,IF(LEFT('[6]Nsoturnaus'!AU44,1)="-",(IF(ABS('[6]Nsoturnaus'!AU44)&gt;9,(ABS('[6]Nsoturnaus'!AU44)+2),11)),'[6]Nsoturnaus'!AU44))</f>
        <v>0</v>
      </c>
      <c r="AC46" s="379">
        <f>IF('[6]Nsoturnaus'!AW44="",0,IF(LEFT('[6]Nsoturnaus'!AW44,1)="-",ABS('[6]Nsoturnaus'!AW44),(IF('[6]Nsoturnaus'!AW44&gt;9,'[6]Nsoturnaus'!AW44+2,11))))</f>
        <v>0</v>
      </c>
      <c r="AD46" s="380">
        <f>IF('[6]Nsoturnaus'!AW44="",0,IF(LEFT('[6]Nsoturnaus'!AW44,1)="-",(IF(ABS('[6]Nsoturnaus'!AW44)&gt;9,(ABS('[6]Nsoturnaus'!AW44)+2),11)),'[6]Nsoturnaus'!AW44))</f>
        <v>0</v>
      </c>
      <c r="AE46" s="379">
        <f>IF('[6]Nsoturnaus'!AY44="",0,IF(LEFT('[6]Nsoturnaus'!AY44,1)="-",ABS('[6]Nsoturnaus'!AY44),(IF('[6]Nsoturnaus'!AY44&gt;9,'[6]Nsoturnaus'!AY44+2,11))))</f>
        <v>0</v>
      </c>
      <c r="AF46" s="380">
        <f>IF('[6]Nsoturnaus'!AY44="",0,IF(LEFT('[6]Nsoturnaus'!AY44,1)="-",(IF(ABS('[6]Nsoturnaus'!AY44)&gt;9,(ABS('[6]Nsoturnaus'!AY44)+2),11)),'[6]Nsoturnaus'!AY44))</f>
        <v>0</v>
      </c>
      <c r="AG46" s="379">
        <f>IF('[6]Nsoturnaus'!BA44="",0,IF(LEFT('[6]Nsoturnaus'!BA44,1)="-",ABS('[6]Nsoturnaus'!BA44),(IF('[6]Nsoturnaus'!BA44&gt;9,'[6]Nsoturnaus'!BA44+2,11))))</f>
        <v>0</v>
      </c>
      <c r="AH46" s="380">
        <f>IF('[6]Nsoturnaus'!BA44="",0,IF(LEFT('[6]Nsoturnaus'!BA44,1)="-",(IF(ABS('[6]Nsoturnaus'!BA44)&gt;9,(ABS('[6]Nsoturnaus'!BA44)+2),11)),'[6]Nsoturnaus'!BA44))</f>
        <v>0</v>
      </c>
    </row>
    <row r="47" spans="20:34" ht="15" thickBot="1">
      <c r="T47" s="371">
        <f t="shared" si="18"/>
        <v>0</v>
      </c>
      <c r="U47" s="372">
        <f t="shared" si="18"/>
        <v>0</v>
      </c>
      <c r="V47" s="373">
        <f t="shared" si="19"/>
        <v>0</v>
      </c>
      <c r="Y47" s="384">
        <f>IF('[6]Nsoturnaus'!AS45="",0,IF(LEFT('[6]Nsoturnaus'!AS45,1)="-",ABS('[6]Nsoturnaus'!AS45),(IF('[6]Nsoturnaus'!AS45&gt;9,'[6]Nsoturnaus'!AS45+2,11))))</f>
        <v>0</v>
      </c>
      <c r="Z47" s="387">
        <f>IF('[6]Nsoturnaus'!AS45="",0,IF(LEFT('[6]Nsoturnaus'!AS45,1)="-",(IF(ABS('[6]Nsoturnaus'!AS45)&gt;9,(ABS('[6]Nsoturnaus'!AS45)+2),11)),'[6]Nsoturnaus'!AS45))</f>
        <v>0</v>
      </c>
      <c r="AA47" s="384">
        <f>IF('[6]Nsoturnaus'!AU45="",0,IF(LEFT('[6]Nsoturnaus'!AU45,1)="-",ABS('[6]Nsoturnaus'!AU45),(IF('[6]Nsoturnaus'!AU45&gt;9,'[6]Nsoturnaus'!AU45+2,11))))</f>
        <v>0</v>
      </c>
      <c r="AB47" s="387">
        <f>IF('[6]Nsoturnaus'!AU45="",0,IF(LEFT('[6]Nsoturnaus'!AU45,1)="-",(IF(ABS('[6]Nsoturnaus'!AU45)&gt;9,(ABS('[6]Nsoturnaus'!AU45)+2),11)),'[6]Nsoturnaus'!AU45))</f>
        <v>0</v>
      </c>
      <c r="AC47" s="384">
        <f>IF('[6]Nsoturnaus'!AW45="",0,IF(LEFT('[6]Nsoturnaus'!AW45,1)="-",ABS('[6]Nsoturnaus'!AW45),(IF('[6]Nsoturnaus'!AW45&gt;9,'[6]Nsoturnaus'!AW45+2,11))))</f>
        <v>0</v>
      </c>
      <c r="AD47" s="387">
        <f>IF('[6]Nsoturnaus'!AW45="",0,IF(LEFT('[6]Nsoturnaus'!AW45,1)="-",(IF(ABS('[6]Nsoturnaus'!AW45)&gt;9,(ABS('[6]Nsoturnaus'!AW45)+2),11)),'[6]Nsoturnaus'!AW45))</f>
        <v>0</v>
      </c>
      <c r="AE47" s="384">
        <f>IF('[6]Nsoturnaus'!AY45="",0,IF(LEFT('[6]Nsoturnaus'!AY45,1)="-",ABS('[6]Nsoturnaus'!AY45),(IF('[6]Nsoturnaus'!AY45&gt;9,'[6]Nsoturnaus'!AY45+2,11))))</f>
        <v>0</v>
      </c>
      <c r="AF47" s="387">
        <f>IF('[6]Nsoturnaus'!AY45="",0,IF(LEFT('[6]Nsoturnaus'!AY45,1)="-",(IF(ABS('[6]Nsoturnaus'!AY45)&gt;9,(ABS('[6]Nsoturnaus'!AY45)+2),11)),'[6]Nsoturnaus'!AY45))</f>
        <v>0</v>
      </c>
      <c r="AG47" s="384">
        <f>IF('[6]Nsoturnaus'!BA45="",0,IF(LEFT('[6]Nsoturnaus'!BA45,1)="-",ABS('[6]Nsoturnaus'!BA45),(IF('[6]Nsoturnaus'!BA45&gt;9,'[6]Nsoturnaus'!BA45+2,11))))</f>
        <v>0</v>
      </c>
      <c r="AH47" s="387">
        <f>IF('[6]Nsoturnaus'!BA45="",0,IF(LEFT('[6]Nsoturnaus'!BA45,1)="-",(IF(ABS('[6]Nsoturnaus'!BA45)&gt;9,(ABS('[6]Nsoturnaus'!BA45)+2),11)),'[6]Nsoturnaus'!BA45))</f>
        <v>0</v>
      </c>
    </row>
    <row r="48" spans="2:3" ht="15">
      <c r="B48" s="388"/>
      <c r="C48" s="388"/>
    </row>
    <row r="49" spans="1:54" ht="15.75" customHeight="1" hidden="1" thickTop="1">
      <c r="A49" s="341"/>
      <c r="B49" s="342" t="s">
        <v>48</v>
      </c>
      <c r="C49" s="343" t="s">
        <v>111</v>
      </c>
      <c r="D49" s="344"/>
      <c r="E49" s="343"/>
      <c r="F49" s="345"/>
      <c r="G49" s="344"/>
      <c r="H49" s="346" t="s">
        <v>65</v>
      </c>
      <c r="I49" s="347"/>
      <c r="J49" s="507" t="s">
        <v>90</v>
      </c>
      <c r="K49" s="507"/>
      <c r="L49" s="507"/>
      <c r="M49" s="320"/>
      <c r="N49" s="348"/>
      <c r="O49" s="349"/>
      <c r="P49" s="510" t="s">
        <v>51</v>
      </c>
      <c r="Q49" s="510"/>
      <c r="R49" s="510"/>
      <c r="S49" s="321"/>
      <c r="AJ49" s="434" t="s">
        <v>102</v>
      </c>
      <c r="AK49" s="133" t="s">
        <v>102</v>
      </c>
      <c r="AL49" s="134" t="e">
        <f>IF('[5]tulokset'!#REF!&gt;"",'[5]tulokset'!#REF!,"")</f>
        <v>#REF!</v>
      </c>
      <c r="AM49" s="134" t="e">
        <f>IF('[5]tulokset'!#REF!&gt;"",'[5]tulokset'!#REF!,"")</f>
        <v>#REF!</v>
      </c>
      <c r="AN49" s="135"/>
      <c r="AO49" s="136"/>
      <c r="AP49" s="181"/>
      <c r="AQ49" s="182"/>
      <c r="AR49" s="181"/>
      <c r="AS49" s="182"/>
      <c r="AT49" s="181"/>
      <c r="AU49" s="182"/>
      <c r="AV49" s="181"/>
      <c r="AW49" s="182"/>
      <c r="AX49" s="181"/>
      <c r="AY49" s="182"/>
      <c r="AZ49" s="137">
        <f>IF(COUNTA(AP49:AX49)=0,"",COUNTIF(AP49:AX49,"&gt;=0"))</f>
      </c>
      <c r="BA49" s="138">
        <f>IF(COUNTA(AP49:AX49)=0,"",(IF(LEFT(AP49,1)="-",1,0)+IF(LEFT(AR49,1)="-",1,0)+IF(LEFT(AT49,1)="-",1,0)+IF(LEFT(AV49,1)="-",1,0)+IF(LEFT(AX49,1)="-",1,0)))</f>
      </c>
      <c r="BB49" s="142">
        <f>+BI39+BK39+BM39+BO39+BQ39</f>
        <v>0</v>
      </c>
    </row>
    <row r="50" spans="1:54" ht="15.75" customHeight="1" hidden="1" thickBot="1">
      <c r="A50" s="353"/>
      <c r="B50" s="355"/>
      <c r="C50" s="356" t="s">
        <v>2</v>
      </c>
      <c r="D50" s="491"/>
      <c r="E50" s="491"/>
      <c r="F50" s="322"/>
      <c r="G50" s="455" t="s">
        <v>3</v>
      </c>
      <c r="H50" s="277"/>
      <c r="I50" s="277"/>
      <c r="J50" s="457">
        <f>'[1]Kehi'!$N$11</f>
        <v>38493</v>
      </c>
      <c r="K50" s="457"/>
      <c r="L50" s="457"/>
      <c r="M50" s="458"/>
      <c r="N50" s="357" t="s">
        <v>4</v>
      </c>
      <c r="O50" s="264"/>
      <c r="P50" s="418" t="s">
        <v>38</v>
      </c>
      <c r="Q50" s="418"/>
      <c r="R50" s="418"/>
      <c r="S50" s="278"/>
      <c r="AJ50" s="434" t="s">
        <v>27</v>
      </c>
      <c r="AK50" s="133" t="s">
        <v>27</v>
      </c>
      <c r="AL50" s="134" t="e">
        <f>IF('[5]tulokset'!#REF!&gt;"",'[5]tulokset'!#REF!,"")</f>
        <v>#REF!</v>
      </c>
      <c r="AM50" s="134" t="e">
        <f>IF('[5]tulokset'!#REF!&gt;"",'[5]tulokset'!#REF!,"")</f>
        <v>#REF!</v>
      </c>
      <c r="AN50" s="141"/>
      <c r="AO50" s="136"/>
      <c r="AP50" s="179"/>
      <c r="AQ50" s="180"/>
      <c r="AR50" s="179"/>
      <c r="AS50" s="180"/>
      <c r="AT50" s="179"/>
      <c r="AU50" s="180"/>
      <c r="AV50" s="177"/>
      <c r="AW50" s="178"/>
      <c r="AX50" s="177"/>
      <c r="AY50" s="178"/>
      <c r="AZ50" s="137">
        <f>IF(COUNTA(AP50:AX50)=0,"",COUNTIF(AP50:AX50,"&gt;=0"))</f>
      </c>
      <c r="BA50" s="138">
        <f>IF(COUNTA(AP50:AX50)=0,"",(IF(LEFT(AP50,1)="-",1,0)+IF(LEFT(AR50,1)="-",1,0)+IF(LEFT(AT50,1)="-",1,0)+IF(LEFT(AV50,1)="-",1,0)+IF(LEFT(AX50,1)="-",1,0)))</f>
      </c>
      <c r="BB50" s="142">
        <f>+BI40+BK40+BM40+BO40+BQ40</f>
        <v>0</v>
      </c>
    </row>
    <row r="51" spans="1:54" ht="16.5" customHeight="1" hidden="1" thickBot="1" thickTop="1">
      <c r="A51" s="14"/>
      <c r="B51" s="91" t="s">
        <v>49</v>
      </c>
      <c r="C51" s="92" t="s">
        <v>50</v>
      </c>
      <c r="D51" s="474" t="s">
        <v>8</v>
      </c>
      <c r="E51" s="279"/>
      <c r="F51" s="474" t="s">
        <v>9</v>
      </c>
      <c r="G51" s="279"/>
      <c r="H51" s="474" t="s">
        <v>10</v>
      </c>
      <c r="I51" s="279"/>
      <c r="J51" s="474" t="s">
        <v>11</v>
      </c>
      <c r="K51" s="279"/>
      <c r="L51" s="474"/>
      <c r="M51" s="279"/>
      <c r="N51" s="15" t="s">
        <v>12</v>
      </c>
      <c r="O51" s="16" t="s">
        <v>13</v>
      </c>
      <c r="P51" s="17" t="s">
        <v>14</v>
      </c>
      <c r="Q51" s="18"/>
      <c r="R51" s="476" t="s">
        <v>47</v>
      </c>
      <c r="S51" s="417"/>
      <c r="T51" s="482" t="s">
        <v>15</v>
      </c>
      <c r="U51" s="354"/>
      <c r="V51" s="358" t="s">
        <v>16</v>
      </c>
      <c r="AJ51" s="434" t="s">
        <v>29</v>
      </c>
      <c r="AK51" s="133" t="s">
        <v>29</v>
      </c>
      <c r="AL51" s="144" t="e">
        <f>IF('[5]tulokset'!#REF!&gt;"",'[5]tulokset'!#REF!,"")</f>
        <v>#REF!</v>
      </c>
      <c r="AM51" s="144" t="e">
        <f>IF('[5]tulokset'!#REF!&gt;"",'[5]tulokset'!#REF!,"")</f>
        <v>#REF!</v>
      </c>
      <c r="AN51" s="145"/>
      <c r="AO51" s="146"/>
      <c r="AP51" s="175"/>
      <c r="AQ51" s="176"/>
      <c r="AR51" s="175"/>
      <c r="AS51" s="176"/>
      <c r="AT51" s="175"/>
      <c r="AU51" s="176"/>
      <c r="AV51" s="175"/>
      <c r="AW51" s="176"/>
      <c r="AX51" s="175"/>
      <c r="AY51" s="176"/>
      <c r="AZ51" s="137">
        <f>IF(COUNTA(AP51:AX51)=0,"",COUNTIF(AP51:AX51,"&gt;=0"))</f>
      </c>
      <c r="BA51" s="138">
        <f>IF(COUNTA(AP51:AX51)=0,"",(IF(LEFT(AP51,1)="-",1,0)+IF(LEFT(AR51,1)="-",1,0)+IF(LEFT(AT51,1)="-",1,0)+IF(LEFT(AV51,1)="-",1,0)+IF(LEFT(AX51,1)="-",1,0)))</f>
      </c>
      <c r="BB51" s="142">
        <f>+BI41+BK41+BM41+BO41+BQ41</f>
        <v>0</v>
      </c>
    </row>
    <row r="52" spans="1:54" ht="15.75" customHeight="1" hidden="1" thickBot="1">
      <c r="A52" s="20" t="s">
        <v>8</v>
      </c>
      <c r="B52" s="77" t="s">
        <v>5</v>
      </c>
      <c r="C52" s="78" t="s">
        <v>6</v>
      </c>
      <c r="D52" s="21"/>
      <c r="E52" s="22"/>
      <c r="F52" s="23">
        <f>+P62</f>
      </c>
      <c r="G52" s="24">
        <f>+Q62</f>
      </c>
      <c r="H52" s="23">
        <f>P58</f>
      </c>
      <c r="I52" s="24">
        <f>Q58</f>
      </c>
      <c r="J52" s="23">
        <f>P60</f>
      </c>
      <c r="K52" s="24">
        <f>Q60</f>
      </c>
      <c r="L52" s="23"/>
      <c r="M52" s="24"/>
      <c r="N52" s="25">
        <f>IF(SUM(D52:M52)=0,"",COUNTIF(E52:E55,"3"))</f>
      </c>
      <c r="O52" s="26">
        <f>IF(SUM(E52:N52)=0,"",COUNTIF(D52:D55,"3"))</f>
      </c>
      <c r="P52" s="27">
        <f>IF(SUM(D52:M52)=0,"",SUM(E52:E55))</f>
      </c>
      <c r="Q52" s="28">
        <f>IF(SUM(D52:M52)=0,"",SUM(D52:D55))</f>
      </c>
      <c r="R52" s="464"/>
      <c r="S52" s="465"/>
      <c r="T52" s="359">
        <f>+T58+T60+T62</f>
        <v>0</v>
      </c>
      <c r="U52" s="359">
        <f>+U58+U60+U62</f>
        <v>0</v>
      </c>
      <c r="V52" s="360">
        <f>+T52-U52</f>
        <v>0</v>
      </c>
      <c r="AJ52" s="445" t="s">
        <v>28</v>
      </c>
      <c r="AK52" s="147" t="s">
        <v>28</v>
      </c>
      <c r="AL52" s="148" t="e">
        <f>IF('[5]tulokset'!#REF!&gt;"",'[5]tulokset'!#REF!,"")</f>
        <v>#REF!</v>
      </c>
      <c r="AM52" s="148" t="e">
        <f>IF('[5]tulokset'!#REF!&gt;"",'[5]tulokset'!#REF!,"")</f>
        <v>#REF!</v>
      </c>
      <c r="AN52" s="149"/>
      <c r="AO52" s="150"/>
      <c r="AP52" s="173"/>
      <c r="AQ52" s="174"/>
      <c r="AR52" s="173"/>
      <c r="AS52" s="174"/>
      <c r="AT52" s="173"/>
      <c r="AU52" s="174"/>
      <c r="AV52" s="173"/>
      <c r="AW52" s="174"/>
      <c r="AX52" s="173"/>
      <c r="AY52" s="174"/>
      <c r="AZ52" s="151">
        <f>IF(COUNTA(AP52:AX52)=0,"",COUNTIF(AP52:AX52,"&gt;=0"))</f>
      </c>
      <c r="BA52" s="152">
        <f>IF(COUNTA(AP52:AX52)=0,"",(IF(LEFT(AP52,1)="-",1,0)+IF(LEFT(AR52,1)="-",1,0)+IF(LEFT(AT52,1)="-",1,0)+IF(LEFT(AV52,1)="-",1,0)+IF(LEFT(AX52,1)="-",1,0)))</f>
      </c>
      <c r="BB52" s="153">
        <f>+BI42+BK42+BM42+BO42+BQ42</f>
        <v>0</v>
      </c>
    </row>
    <row r="53" spans="1:22" ht="15" hidden="1">
      <c r="A53" s="31" t="s">
        <v>9</v>
      </c>
      <c r="B53" s="77" t="s">
        <v>76</v>
      </c>
      <c r="C53" s="78" t="s">
        <v>33</v>
      </c>
      <c r="D53" s="32">
        <f>+Q62</f>
      </c>
      <c r="E53" s="33">
        <f>+P62</f>
      </c>
      <c r="F53" s="34"/>
      <c r="G53" s="35"/>
      <c r="H53" s="32">
        <f>P61</f>
      </c>
      <c r="I53" s="33">
        <f>Q61</f>
      </c>
      <c r="J53" s="32">
        <f>P59</f>
      </c>
      <c r="K53" s="33">
        <f>Q59</f>
      </c>
      <c r="L53" s="32"/>
      <c r="M53" s="33"/>
      <c r="N53" s="25">
        <f>IF(SUM(D53:M53)=0,"",COUNTIF(G52:G55,"3"))</f>
      </c>
      <c r="O53" s="26">
        <f>IF(SUM(E53:N53)=0,"",COUNTIF(F52:F55,"3"))</f>
      </c>
      <c r="P53" s="27">
        <f>IF(SUM(D53:M53)=0,"",SUM(G52:G55))</f>
      </c>
      <c r="Q53" s="28">
        <f>IF(SUM(D53:M53)=0,"",SUM(F52:F55))</f>
      </c>
      <c r="R53" s="464"/>
      <c r="S53" s="465"/>
      <c r="T53" s="359">
        <f>+T59+T61+U62</f>
        <v>0</v>
      </c>
      <c r="U53" s="359">
        <f>+U59+U61+T62</f>
        <v>0</v>
      </c>
      <c r="V53" s="360">
        <f>+T53-U53</f>
        <v>0</v>
      </c>
    </row>
    <row r="54" spans="1:22" ht="15" hidden="1">
      <c r="A54" s="31" t="s">
        <v>10</v>
      </c>
      <c r="B54" s="77" t="s">
        <v>82</v>
      </c>
      <c r="C54" s="78" t="s">
        <v>17</v>
      </c>
      <c r="D54" s="32">
        <f>+Q58</f>
      </c>
      <c r="E54" s="33">
        <f>+P58</f>
      </c>
      <c r="F54" s="32">
        <f>Q61</f>
      </c>
      <c r="G54" s="33">
        <f>P61</f>
      </c>
      <c r="H54" s="34"/>
      <c r="I54" s="35"/>
      <c r="J54" s="32">
        <f>P63</f>
      </c>
      <c r="K54" s="33">
        <f>Q63</f>
      </c>
      <c r="L54" s="32"/>
      <c r="M54" s="33"/>
      <c r="N54" s="25">
        <f>IF(SUM(D54:M54)=0,"",COUNTIF(I52:I55,"3"))</f>
      </c>
      <c r="O54" s="26">
        <f>IF(SUM(E54:N54)=0,"",COUNTIF(H52:H55,"3"))</f>
      </c>
      <c r="P54" s="27">
        <f>IF(SUM(D54:M54)=0,"",SUM(I52:I55))</f>
      </c>
      <c r="Q54" s="28">
        <f>IF(SUM(D54:M54)=0,"",SUM(H52:H55))</f>
      </c>
      <c r="R54" s="464"/>
      <c r="S54" s="465"/>
      <c r="T54" s="359">
        <f>+U58+U61+T63</f>
        <v>0</v>
      </c>
      <c r="U54" s="359">
        <f>+T58+T61+U63</f>
        <v>0</v>
      </c>
      <c r="V54" s="360">
        <f>+T54-U54</f>
        <v>0</v>
      </c>
    </row>
    <row r="55" spans="1:22" ht="15" hidden="1">
      <c r="A55" s="31" t="s">
        <v>11</v>
      </c>
      <c r="B55" s="79" t="s">
        <v>74</v>
      </c>
      <c r="C55" s="78" t="s">
        <v>21</v>
      </c>
      <c r="D55" s="32">
        <f>Q60</f>
      </c>
      <c r="E55" s="33">
        <f>P60</f>
      </c>
      <c r="F55" s="32">
        <f>Q59</f>
      </c>
      <c r="G55" s="33">
        <f>P59</f>
      </c>
      <c r="H55" s="32">
        <f>Q63</f>
      </c>
      <c r="I55" s="33">
        <f>P63</f>
      </c>
      <c r="J55" s="34"/>
      <c r="K55" s="35"/>
      <c r="L55" s="32"/>
      <c r="M55" s="33"/>
      <c r="N55" s="25">
        <f>IF(SUM(D55:M55)=0,"",COUNTIF(K52:K55,"3"))</f>
      </c>
      <c r="O55" s="26">
        <f>IF(SUM(E55:N55)=0,"",COUNTIF(J52:J55,"3"))</f>
      </c>
      <c r="P55" s="27">
        <f>IF(SUM(D55:M56)=0,"",SUM(K52:K55))</f>
      </c>
      <c r="Q55" s="28">
        <f>IF(SUM(D55:M55)=0,"",SUM(J52:J55))</f>
      </c>
      <c r="R55" s="464"/>
      <c r="S55" s="465"/>
      <c r="T55" s="359">
        <f>+U59+U60+U63</f>
        <v>0</v>
      </c>
      <c r="U55" s="359">
        <f>+T59+T60+T63</f>
        <v>0</v>
      </c>
      <c r="V55" s="360">
        <f>+T55-U55</f>
        <v>0</v>
      </c>
    </row>
    <row r="56" spans="1:24" ht="15" hidden="1" thickTop="1">
      <c r="A56" s="36"/>
      <c r="B56" s="361" t="s">
        <v>32</v>
      </c>
      <c r="C56" s="80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9"/>
      <c r="S56" s="40"/>
      <c r="T56" s="362"/>
      <c r="U56" s="363" t="s">
        <v>22</v>
      </c>
      <c r="V56" s="364">
        <f>SUM(V52:V55)</f>
        <v>0</v>
      </c>
      <c r="W56" s="363" t="str">
        <f>IF(V56=0,"OK","Virhe")</f>
        <v>OK</v>
      </c>
      <c r="X56" s="365"/>
    </row>
    <row r="57" spans="1:22" ht="15" hidden="1" thickBot="1">
      <c r="A57" s="45"/>
      <c r="B57" s="81" t="s">
        <v>41</v>
      </c>
      <c r="C57" s="82"/>
      <c r="D57" s="72" t="s">
        <v>39</v>
      </c>
      <c r="E57" s="73"/>
      <c r="F57" s="466" t="s">
        <v>42</v>
      </c>
      <c r="G57" s="467"/>
      <c r="H57" s="468" t="s">
        <v>43</v>
      </c>
      <c r="I57" s="467"/>
      <c r="J57" s="468" t="s">
        <v>44</v>
      </c>
      <c r="K57" s="467"/>
      <c r="L57" s="468" t="s">
        <v>45</v>
      </c>
      <c r="M57" s="467"/>
      <c r="N57" s="468" t="s">
        <v>46</v>
      </c>
      <c r="O57" s="467"/>
      <c r="P57" s="469" t="s">
        <v>23</v>
      </c>
      <c r="Q57" s="470"/>
      <c r="S57" s="47"/>
      <c r="T57" s="366" t="s">
        <v>15</v>
      </c>
      <c r="U57" s="367"/>
      <c r="V57" s="358" t="s">
        <v>16</v>
      </c>
    </row>
    <row r="58" spans="1:34" ht="15" hidden="1">
      <c r="A58" s="50" t="s">
        <v>24</v>
      </c>
      <c r="B58" s="83" t="str">
        <f>IF(B52&gt;"",B52,"")</f>
        <v>Aleksei Repin</v>
      </c>
      <c r="C58" s="83" t="str">
        <f>IF(B54&gt;"",B54,"")</f>
        <v>Antti Pekkarinen</v>
      </c>
      <c r="D58" s="74">
        <v>4</v>
      </c>
      <c r="E58" s="51"/>
      <c r="F58" s="462"/>
      <c r="G58" s="463"/>
      <c r="H58" s="519"/>
      <c r="I58" s="520"/>
      <c r="J58" s="519"/>
      <c r="K58" s="520"/>
      <c r="L58" s="519"/>
      <c r="M58" s="520"/>
      <c r="N58" s="521"/>
      <c r="O58" s="520"/>
      <c r="P58" s="52">
        <f aca="true" t="shared" si="20" ref="P58:P63">IF(COUNT(F58:N58)=0,"",COUNTIF(F58:N58,"&gt;=0"))</f>
      </c>
      <c r="Q58" s="368">
        <f aca="true" t="shared" si="21" ref="Q58:Q63">IF(COUNT(F58:N58)=0,"",(IF(LEFT(F58,1)="-",1,0)+IF(LEFT(H58,1)="-",1,0)+IF(LEFT(J58,1)="-",1,0)+IF(LEFT(L58,1)="-",1,0)+IF(LEFT(N58,1)="-",1,0)))</f>
      </c>
      <c r="R58" s="369"/>
      <c r="S58" s="370"/>
      <c r="T58" s="371">
        <f aca="true" t="shared" si="22" ref="T58:U63">+Y58+AA58+AC58+AE58+AG58</f>
        <v>0</v>
      </c>
      <c r="U58" s="372">
        <f t="shared" si="22"/>
        <v>0</v>
      </c>
      <c r="V58" s="373">
        <f aca="true" t="shared" si="23" ref="V58:V63">+T58-U58</f>
        <v>0</v>
      </c>
      <c r="Y58" s="374">
        <f aca="true" t="shared" si="24" ref="Y58:Y63">IF(F58="",0,IF(LEFT(F58,1)="-",ABS(F58),(IF(F58&gt;9,F58+2,11))))</f>
        <v>0</v>
      </c>
      <c r="Z58" s="375">
        <f aca="true" t="shared" si="25" ref="Z58:Z63">IF(F58="",0,IF(LEFT(F58,1)="-",(IF(ABS(F58)&gt;9,(ABS(F58)+2),11)),F58))</f>
        <v>0</v>
      </c>
      <c r="AA58" s="374">
        <f aca="true" t="shared" si="26" ref="AA58:AA63">IF(H58="",0,IF(LEFT(H58,1)="-",ABS(H58),(IF(H58&gt;9,H58+2,11))))</f>
        <v>0</v>
      </c>
      <c r="AB58" s="375">
        <f aca="true" t="shared" si="27" ref="AB58:AB63">IF(H58="",0,IF(LEFT(H58,1)="-",(IF(ABS(H58)&gt;9,(ABS(H58)+2),11)),H58))</f>
        <v>0</v>
      </c>
      <c r="AC58" s="374">
        <f aca="true" t="shared" si="28" ref="AC58:AC63">IF(J58="",0,IF(LEFT(J58,1)="-",ABS(J58),(IF(J58&gt;9,J58+2,11))))</f>
        <v>0</v>
      </c>
      <c r="AD58" s="375">
        <f aca="true" t="shared" si="29" ref="AD58:AD63">IF(J58="",0,IF(LEFT(J58,1)="-",(IF(ABS(J58)&gt;9,(ABS(J58)+2),11)),J58))</f>
        <v>0</v>
      </c>
      <c r="AE58" s="374">
        <f aca="true" t="shared" si="30" ref="AE58:AE63">IF(L58="",0,IF(LEFT(L58,1)="-",ABS(L58),(IF(L58&gt;9,L58+2,11))))</f>
        <v>0</v>
      </c>
      <c r="AF58" s="375">
        <f aca="true" t="shared" si="31" ref="AF58:AF63">IF(L58="",0,IF(LEFT(L58,1)="-",(IF(ABS(L58)&gt;9,(ABS(L58)+2),11)),L58))</f>
        <v>0</v>
      </c>
      <c r="AG58" s="374">
        <f aca="true" t="shared" si="32" ref="AG58:AG63">IF(N58="",0,IF(LEFT(N58,1)="-",ABS(N58),(IF(N58&gt;9,N58+2,11))))</f>
        <v>0</v>
      </c>
      <c r="AH58" s="375">
        <f aca="true" t="shared" si="33" ref="AH58:AH63">IF(N58="",0,IF(LEFT(N58,1)="-",(IF(ABS(N58)&gt;9,(ABS(N58)+2),11)),N58))</f>
        <v>0</v>
      </c>
    </row>
    <row r="59" spans="1:34" ht="15" hidden="1">
      <c r="A59" s="50" t="s">
        <v>25</v>
      </c>
      <c r="B59" s="83" t="str">
        <f>IF(B53&gt;"",B53,"")</f>
        <v>Mikael Åström</v>
      </c>
      <c r="C59" s="83" t="str">
        <f>IF(B55&gt;"",B55,"")</f>
        <v>Janne Relander</v>
      </c>
      <c r="D59" s="75">
        <v>1</v>
      </c>
      <c r="E59" s="51"/>
      <c r="F59" s="513"/>
      <c r="G59" s="514"/>
      <c r="H59" s="513"/>
      <c r="I59" s="514"/>
      <c r="J59" s="513"/>
      <c r="K59" s="514"/>
      <c r="L59" s="513"/>
      <c r="M59" s="514"/>
      <c r="N59" s="513"/>
      <c r="O59" s="514"/>
      <c r="P59" s="52">
        <f t="shared" si="20"/>
      </c>
      <c r="Q59" s="368">
        <f t="shared" si="21"/>
      </c>
      <c r="R59" s="377"/>
      <c r="S59" s="378"/>
      <c r="T59" s="371">
        <f t="shared" si="22"/>
        <v>0</v>
      </c>
      <c r="U59" s="372">
        <f t="shared" si="22"/>
        <v>0</v>
      </c>
      <c r="V59" s="373">
        <f t="shared" si="23"/>
        <v>0</v>
      </c>
      <c r="Y59" s="379">
        <f t="shared" si="24"/>
        <v>0</v>
      </c>
      <c r="Z59" s="380">
        <f t="shared" si="25"/>
        <v>0</v>
      </c>
      <c r="AA59" s="379">
        <f t="shared" si="26"/>
        <v>0</v>
      </c>
      <c r="AB59" s="380">
        <f t="shared" si="27"/>
        <v>0</v>
      </c>
      <c r="AC59" s="379">
        <f t="shared" si="28"/>
        <v>0</v>
      </c>
      <c r="AD59" s="380">
        <f t="shared" si="29"/>
        <v>0</v>
      </c>
      <c r="AE59" s="379">
        <f t="shared" si="30"/>
        <v>0</v>
      </c>
      <c r="AF59" s="380">
        <f t="shared" si="31"/>
        <v>0</v>
      </c>
      <c r="AG59" s="379">
        <f t="shared" si="32"/>
        <v>0</v>
      </c>
      <c r="AH59" s="380">
        <f t="shared" si="33"/>
        <v>0</v>
      </c>
    </row>
    <row r="60" spans="1:34" ht="15.75" hidden="1" thickBot="1">
      <c r="A60" s="50" t="s">
        <v>26</v>
      </c>
      <c r="B60" s="84" t="str">
        <f>IF(B52&gt;"",B52,"")</f>
        <v>Aleksei Repin</v>
      </c>
      <c r="C60" s="84" t="str">
        <f>IF(B55&gt;"",B55,"")</f>
        <v>Janne Relander</v>
      </c>
      <c r="D60" s="72">
        <v>3</v>
      </c>
      <c r="E60" s="46"/>
      <c r="F60" s="517"/>
      <c r="G60" s="518"/>
      <c r="H60" s="517"/>
      <c r="I60" s="518"/>
      <c r="J60" s="517"/>
      <c r="K60" s="518"/>
      <c r="L60" s="517"/>
      <c r="M60" s="518"/>
      <c r="N60" s="517"/>
      <c r="O60" s="518"/>
      <c r="P60" s="52">
        <f t="shared" si="20"/>
      </c>
      <c r="Q60" s="368">
        <f t="shared" si="21"/>
      </c>
      <c r="R60" s="377"/>
      <c r="S60" s="378"/>
      <c r="T60" s="371">
        <f t="shared" si="22"/>
        <v>0</v>
      </c>
      <c r="U60" s="372">
        <f t="shared" si="22"/>
        <v>0</v>
      </c>
      <c r="V60" s="373">
        <f t="shared" si="23"/>
        <v>0</v>
      </c>
      <c r="Y60" s="379">
        <f t="shared" si="24"/>
        <v>0</v>
      </c>
      <c r="Z60" s="380">
        <f t="shared" si="25"/>
        <v>0</v>
      </c>
      <c r="AA60" s="379">
        <f t="shared" si="26"/>
        <v>0</v>
      </c>
      <c r="AB60" s="380">
        <f t="shared" si="27"/>
        <v>0</v>
      </c>
      <c r="AC60" s="379">
        <f t="shared" si="28"/>
        <v>0</v>
      </c>
      <c r="AD60" s="380">
        <f t="shared" si="29"/>
        <v>0</v>
      </c>
      <c r="AE60" s="379">
        <f t="shared" si="30"/>
        <v>0</v>
      </c>
      <c r="AF60" s="380">
        <f t="shared" si="31"/>
        <v>0</v>
      </c>
      <c r="AG60" s="379">
        <f t="shared" si="32"/>
        <v>0</v>
      </c>
      <c r="AH60" s="380">
        <f t="shared" si="33"/>
        <v>0</v>
      </c>
    </row>
    <row r="61" spans="1:34" ht="15" hidden="1">
      <c r="A61" s="50" t="s">
        <v>27</v>
      </c>
      <c r="B61" s="83" t="str">
        <f>IF(B53&gt;"",B53,"")</f>
        <v>Mikael Åström</v>
      </c>
      <c r="C61" s="83" t="str">
        <f>IF(B54&gt;"",B54,"")</f>
        <v>Antti Pekkarinen</v>
      </c>
      <c r="D61" s="74">
        <v>4</v>
      </c>
      <c r="E61" s="51"/>
      <c r="F61" s="519"/>
      <c r="G61" s="520"/>
      <c r="H61" s="519"/>
      <c r="I61" s="520"/>
      <c r="J61" s="519"/>
      <c r="K61" s="520"/>
      <c r="L61" s="519"/>
      <c r="M61" s="520"/>
      <c r="N61" s="519"/>
      <c r="O61" s="520"/>
      <c r="P61" s="52">
        <f t="shared" si="20"/>
      </c>
      <c r="Q61" s="368">
        <f t="shared" si="21"/>
      </c>
      <c r="R61" s="377"/>
      <c r="S61" s="378"/>
      <c r="T61" s="371">
        <f t="shared" si="22"/>
        <v>0</v>
      </c>
      <c r="U61" s="372">
        <f t="shared" si="22"/>
        <v>0</v>
      </c>
      <c r="V61" s="373">
        <f t="shared" si="23"/>
        <v>0</v>
      </c>
      <c r="Y61" s="379">
        <f t="shared" si="24"/>
        <v>0</v>
      </c>
      <c r="Z61" s="380">
        <f t="shared" si="25"/>
        <v>0</v>
      </c>
      <c r="AA61" s="379">
        <f t="shared" si="26"/>
        <v>0</v>
      </c>
      <c r="AB61" s="380">
        <f t="shared" si="27"/>
        <v>0</v>
      </c>
      <c r="AC61" s="379">
        <f t="shared" si="28"/>
        <v>0</v>
      </c>
      <c r="AD61" s="380">
        <f t="shared" si="29"/>
        <v>0</v>
      </c>
      <c r="AE61" s="379">
        <f t="shared" si="30"/>
        <v>0</v>
      </c>
      <c r="AF61" s="380">
        <f t="shared" si="31"/>
        <v>0</v>
      </c>
      <c r="AG61" s="379">
        <f t="shared" si="32"/>
        <v>0</v>
      </c>
      <c r="AH61" s="380">
        <f t="shared" si="33"/>
        <v>0</v>
      </c>
    </row>
    <row r="62" spans="1:34" ht="15" hidden="1">
      <c r="A62" s="50" t="s">
        <v>28</v>
      </c>
      <c r="B62" s="83" t="str">
        <f>IF(B52&gt;"",B52,"")</f>
        <v>Aleksei Repin</v>
      </c>
      <c r="C62" s="83" t="str">
        <f>IF(B53&gt;"",B53,"")</f>
        <v>Mikael Åström</v>
      </c>
      <c r="D62" s="75">
        <v>3</v>
      </c>
      <c r="E62" s="51"/>
      <c r="F62" s="513"/>
      <c r="G62" s="514"/>
      <c r="H62" s="513"/>
      <c r="I62" s="514"/>
      <c r="J62" s="461"/>
      <c r="K62" s="514"/>
      <c r="L62" s="513"/>
      <c r="M62" s="514"/>
      <c r="N62" s="513"/>
      <c r="O62" s="514"/>
      <c r="P62" s="52">
        <f t="shared" si="20"/>
      </c>
      <c r="Q62" s="368">
        <f t="shared" si="21"/>
      </c>
      <c r="R62" s="377"/>
      <c r="S62" s="378"/>
      <c r="T62" s="371">
        <f t="shared" si="22"/>
        <v>0</v>
      </c>
      <c r="U62" s="372">
        <f t="shared" si="22"/>
        <v>0</v>
      </c>
      <c r="V62" s="373">
        <f t="shared" si="23"/>
        <v>0</v>
      </c>
      <c r="Y62" s="379">
        <f t="shared" si="24"/>
        <v>0</v>
      </c>
      <c r="Z62" s="380">
        <f t="shared" si="25"/>
        <v>0</v>
      </c>
      <c r="AA62" s="379">
        <f t="shared" si="26"/>
        <v>0</v>
      </c>
      <c r="AB62" s="380">
        <f t="shared" si="27"/>
        <v>0</v>
      </c>
      <c r="AC62" s="379">
        <f t="shared" si="28"/>
        <v>0</v>
      </c>
      <c r="AD62" s="380">
        <f t="shared" si="29"/>
        <v>0</v>
      </c>
      <c r="AE62" s="379">
        <f t="shared" si="30"/>
        <v>0</v>
      </c>
      <c r="AF62" s="380">
        <f t="shared" si="31"/>
        <v>0</v>
      </c>
      <c r="AG62" s="379">
        <f t="shared" si="32"/>
        <v>0</v>
      </c>
      <c r="AH62" s="380">
        <f t="shared" si="33"/>
        <v>0</v>
      </c>
    </row>
    <row r="63" spans="1:34" ht="15.75" hidden="1" thickBot="1">
      <c r="A63" s="65" t="s">
        <v>29</v>
      </c>
      <c r="B63" s="85" t="str">
        <f>IF(B54&gt;"",B54,"")</f>
        <v>Antti Pekkarinen</v>
      </c>
      <c r="C63" s="85" t="str">
        <f>IF(B55&gt;"",B55,"")</f>
        <v>Janne Relander</v>
      </c>
      <c r="D63" s="76">
        <v>2</v>
      </c>
      <c r="E63" s="66"/>
      <c r="F63" s="515"/>
      <c r="G63" s="516"/>
      <c r="H63" s="515"/>
      <c r="I63" s="516"/>
      <c r="J63" s="515"/>
      <c r="K63" s="516"/>
      <c r="L63" s="515"/>
      <c r="M63" s="516"/>
      <c r="N63" s="515"/>
      <c r="O63" s="516"/>
      <c r="P63" s="67">
        <f t="shared" si="20"/>
      </c>
      <c r="Q63" s="381">
        <f t="shared" si="21"/>
      </c>
      <c r="R63" s="382"/>
      <c r="S63" s="383"/>
      <c r="T63" s="371">
        <f t="shared" si="22"/>
        <v>0</v>
      </c>
      <c r="U63" s="372">
        <f t="shared" si="22"/>
        <v>0</v>
      </c>
      <c r="V63" s="373">
        <f t="shared" si="23"/>
        <v>0</v>
      </c>
      <c r="Y63" s="384">
        <f t="shared" si="24"/>
        <v>0</v>
      </c>
      <c r="Z63" s="387">
        <f t="shared" si="25"/>
        <v>0</v>
      </c>
      <c r="AA63" s="384">
        <f t="shared" si="26"/>
        <v>0</v>
      </c>
      <c r="AB63" s="387">
        <f t="shared" si="27"/>
        <v>0</v>
      </c>
      <c r="AC63" s="384">
        <f t="shared" si="28"/>
        <v>0</v>
      </c>
      <c r="AD63" s="387">
        <f t="shared" si="29"/>
        <v>0</v>
      </c>
      <c r="AE63" s="384">
        <f t="shared" si="30"/>
        <v>0</v>
      </c>
      <c r="AF63" s="387">
        <f t="shared" si="31"/>
        <v>0</v>
      </c>
      <c r="AG63" s="384">
        <f t="shared" si="32"/>
        <v>0</v>
      </c>
      <c r="AH63" s="387">
        <f t="shared" si="33"/>
        <v>0</v>
      </c>
    </row>
    <row r="64" spans="1:19" ht="15.75" hidden="1" thickTop="1">
      <c r="A64" s="341"/>
      <c r="B64" s="342" t="s">
        <v>48</v>
      </c>
      <c r="C64" s="343" t="s">
        <v>107</v>
      </c>
      <c r="D64" s="344"/>
      <c r="E64" s="343"/>
      <c r="F64" s="345"/>
      <c r="G64" s="344"/>
      <c r="H64" s="346" t="s">
        <v>110</v>
      </c>
      <c r="I64" s="347"/>
      <c r="J64" s="507" t="s">
        <v>40</v>
      </c>
      <c r="K64" s="508"/>
      <c r="L64" s="508"/>
      <c r="M64" s="509"/>
      <c r="N64" s="348"/>
      <c r="O64" s="349"/>
      <c r="P64" s="510" t="s">
        <v>52</v>
      </c>
      <c r="Q64" s="511"/>
      <c r="R64" s="511"/>
      <c r="S64" s="512"/>
    </row>
    <row r="65" spans="1:19" ht="16.5" customHeight="1" hidden="1" thickBot="1" thickTop="1">
      <c r="A65" s="353"/>
      <c r="B65" s="389" t="str">
        <f>'[2]Kehi'!$F$11</f>
        <v>SPTL ja Helsingin Piiri</v>
      </c>
      <c r="C65" s="390" t="s">
        <v>2</v>
      </c>
      <c r="D65" s="491"/>
      <c r="E65" s="492"/>
      <c r="F65" s="493"/>
      <c r="G65" s="455" t="s">
        <v>3</v>
      </c>
      <c r="H65" s="456"/>
      <c r="I65" s="456"/>
      <c r="J65" s="457">
        <f>'[2]Kehi'!$N$11</f>
        <v>38493</v>
      </c>
      <c r="K65" s="457"/>
      <c r="L65" s="457"/>
      <c r="M65" s="458"/>
      <c r="N65" s="357" t="s">
        <v>4</v>
      </c>
      <c r="O65" s="264"/>
      <c r="P65" s="459" t="str">
        <f>'[2]Kehi'!$T$11</f>
        <v>10:00</v>
      </c>
      <c r="Q65" s="460"/>
      <c r="R65" s="460"/>
      <c r="S65" s="460"/>
    </row>
    <row r="66" spans="1:19" ht="15.75" customHeight="1" hidden="1" thickBot="1">
      <c r="A66" s="391"/>
      <c r="B66" s="392" t="s">
        <v>49</v>
      </c>
      <c r="C66" s="393" t="s">
        <v>50</v>
      </c>
      <c r="D66" s="500" t="s">
        <v>8</v>
      </c>
      <c r="E66" s="501"/>
      <c r="F66" s="500" t="s">
        <v>9</v>
      </c>
      <c r="G66" s="501"/>
      <c r="H66" s="500" t="s">
        <v>10</v>
      </c>
      <c r="I66" s="501"/>
      <c r="J66" s="500" t="s">
        <v>11</v>
      </c>
      <c r="K66" s="501"/>
      <c r="L66" s="500" t="s">
        <v>96</v>
      </c>
      <c r="M66" s="501"/>
      <c r="N66" s="394" t="s">
        <v>12</v>
      </c>
      <c r="O66" s="395" t="s">
        <v>13</v>
      </c>
      <c r="P66" s="478" t="s">
        <v>97</v>
      </c>
      <c r="Q66" s="479"/>
      <c r="R66" s="480" t="s">
        <v>47</v>
      </c>
      <c r="S66" s="481"/>
    </row>
    <row r="67" spans="1:22" ht="15" customHeight="1" hidden="1" thickTop="1">
      <c r="A67" s="397" t="s">
        <v>8</v>
      </c>
      <c r="B67" s="398" t="s">
        <v>108</v>
      </c>
      <c r="C67" s="399" t="s">
        <v>66</v>
      </c>
      <c r="D67" s="400"/>
      <c r="E67" s="401"/>
      <c r="F67" s="402">
        <f>P83</f>
      </c>
      <c r="G67" s="403">
        <f>Q83</f>
      </c>
      <c r="H67" s="402">
        <f>P79</f>
      </c>
      <c r="I67" s="403">
        <f>Q79</f>
      </c>
      <c r="J67" s="402">
        <f>P77</f>
      </c>
      <c r="K67" s="403">
        <f>Q77</f>
      </c>
      <c r="L67" s="402">
        <f>P74</f>
      </c>
      <c r="M67" s="403">
        <f>Q74</f>
      </c>
      <c r="N67" s="404">
        <f>IF(SUM(D67:M67)=0,"",COUNTIF(E67:E71,3))</f>
      </c>
      <c r="O67" s="405">
        <f>IF(SUM(D67:M67)=0,"",COUNTIF(D67:D71,3))</f>
      </c>
      <c r="P67" s="108">
        <f>IF(SUM(D67:M67)=0,"",SUM(E67:E71))</f>
      </c>
      <c r="Q67" s="109">
        <f>IF(SUM(D67:M67)=0,"",SUM(D67:D71))</f>
      </c>
      <c r="R67" s="484"/>
      <c r="S67" s="485"/>
      <c r="T67" s="482" t="s">
        <v>15</v>
      </c>
      <c r="U67" s="354"/>
      <c r="V67" s="358" t="s">
        <v>16</v>
      </c>
    </row>
    <row r="68" spans="1:22" ht="15" customHeight="1" hidden="1">
      <c r="A68" s="406" t="s">
        <v>9</v>
      </c>
      <c r="B68" s="398" t="s">
        <v>109</v>
      </c>
      <c r="C68" s="399" t="s">
        <v>6</v>
      </c>
      <c r="D68" s="407">
        <f>Q83</f>
      </c>
      <c r="E68" s="408">
        <f>P83</f>
      </c>
      <c r="F68" s="409"/>
      <c r="G68" s="410"/>
      <c r="H68" s="411">
        <f>P81</f>
      </c>
      <c r="I68" s="412">
        <f>Q81</f>
      </c>
      <c r="J68" s="411">
        <f>P75</f>
      </c>
      <c r="K68" s="412">
        <f>Q75</f>
      </c>
      <c r="L68" s="411">
        <f>P78</f>
      </c>
      <c r="M68" s="412">
        <f>Q78</f>
      </c>
      <c r="N68" s="404">
        <f>IF(SUM(D68:M68)=0,"",COUNTIF(G67:G71,3))</f>
      </c>
      <c r="O68" s="405">
        <f>IF(SUM(D68:M68)=0,"",COUNTIF(F67:F71,3))</f>
      </c>
      <c r="P68" s="108">
        <f>IF(SUM(D68:M68)=0,"",SUM(G67:G71))</f>
      </c>
      <c r="Q68" s="109">
        <f>IF(SUM(D68:M68)=0,"",SUM(F67:F71))</f>
      </c>
      <c r="R68" s="484"/>
      <c r="S68" s="485"/>
      <c r="T68" s="359">
        <f>+T74+T76+T78</f>
        <v>0</v>
      </c>
      <c r="U68" s="359">
        <f>+U74+U76+U78</f>
        <v>0</v>
      </c>
      <c r="V68" s="360">
        <f>+T68-U68</f>
        <v>0</v>
      </c>
    </row>
    <row r="69" spans="1:22" ht="15" customHeight="1" hidden="1">
      <c r="A69" s="406" t="s">
        <v>10</v>
      </c>
      <c r="B69" s="398" t="s">
        <v>105</v>
      </c>
      <c r="C69" s="399" t="s">
        <v>19</v>
      </c>
      <c r="D69" s="413">
        <f>Q79</f>
      </c>
      <c r="E69" s="408">
        <f>P79</f>
      </c>
      <c r="F69" s="413">
        <f>Q81</f>
      </c>
      <c r="G69" s="408">
        <f>P81</f>
      </c>
      <c r="H69" s="409"/>
      <c r="I69" s="410"/>
      <c r="J69" s="411">
        <f>P82</f>
      </c>
      <c r="K69" s="412">
        <f>Q82</f>
      </c>
      <c r="L69" s="411">
        <f>P76</f>
      </c>
      <c r="M69" s="412">
        <f>Q76</f>
      </c>
      <c r="N69" s="404">
        <f>IF(SUM(D69:M69)=0,"",COUNTIF(I67:I71,3))</f>
      </c>
      <c r="O69" s="405">
        <f>IF(SUM(D69:M69)=0,"",COUNTIF(H67:H71,3))</f>
      </c>
      <c r="P69" s="108">
        <f>IF(SUM(D69:M69)=0,"",SUM(I67:I71))</f>
      </c>
      <c r="Q69" s="109">
        <f>IF(SUM(D69:M69)=0,"",SUM(H67:H71))</f>
      </c>
      <c r="R69" s="484"/>
      <c r="S69" s="485"/>
      <c r="T69" s="359">
        <f>+T75+T77+U78</f>
        <v>0</v>
      </c>
      <c r="U69" s="359">
        <f>+U75+U77+T78</f>
        <v>0</v>
      </c>
      <c r="V69" s="360">
        <f>+T69-U69</f>
        <v>0</v>
      </c>
    </row>
    <row r="70" spans="1:22" ht="15" customHeight="1" hidden="1">
      <c r="A70" s="406" t="s">
        <v>11</v>
      </c>
      <c r="B70" s="398" t="s">
        <v>98</v>
      </c>
      <c r="C70" s="399" t="s">
        <v>0</v>
      </c>
      <c r="D70" s="413">
        <f>Q77</f>
      </c>
      <c r="E70" s="408">
        <f>P77</f>
      </c>
      <c r="F70" s="413">
        <f>Q75</f>
      </c>
      <c r="G70" s="408">
        <f>P75</f>
      </c>
      <c r="H70" s="413">
        <f>Q82</f>
      </c>
      <c r="I70" s="408">
        <f>P82</f>
      </c>
      <c r="J70" s="409"/>
      <c r="K70" s="410"/>
      <c r="L70" s="411">
        <f>P80</f>
      </c>
      <c r="M70" s="412">
        <f>Q80</f>
      </c>
      <c r="N70" s="404">
        <f>IF(SUM(D70:M70)=0,"",COUNTIF(K67:K71,3))</f>
      </c>
      <c r="O70" s="405">
        <f>IF(SUM(D70:M70)=0,"",COUNTIF(J67:J71,3))</f>
      </c>
      <c r="P70" s="108">
        <f>IF(SUM(D70:M70)=0,"",SUM(K67:K71))</f>
      </c>
      <c r="Q70" s="109">
        <f>IF(SUM(D70:M70)=0,"",SUM(J67:J71))</f>
      </c>
      <c r="R70" s="484"/>
      <c r="S70" s="485"/>
      <c r="T70" s="359">
        <f>+U74+U77+T79</f>
        <v>0</v>
      </c>
      <c r="U70" s="359">
        <f>+T74+T77+U79</f>
        <v>0</v>
      </c>
      <c r="V70" s="360">
        <f>+T70-U70</f>
        <v>0</v>
      </c>
    </row>
    <row r="71" spans="1:22" ht="15" customHeight="1" hidden="1">
      <c r="A71" s="414" t="s">
        <v>96</v>
      </c>
      <c r="B71" s="415" t="s">
        <v>106</v>
      </c>
      <c r="C71" s="416" t="s">
        <v>31</v>
      </c>
      <c r="D71" s="419">
        <f>Q74</f>
      </c>
      <c r="E71" s="420">
        <f>P74</f>
      </c>
      <c r="F71" s="419">
        <f>Q78</f>
      </c>
      <c r="G71" s="420">
        <f>P78</f>
      </c>
      <c r="H71" s="419">
        <f>Q76</f>
      </c>
      <c r="I71" s="420">
        <f>P76</f>
      </c>
      <c r="J71" s="419">
        <f>Q80</f>
      </c>
      <c r="K71" s="420">
        <f>P80</f>
      </c>
      <c r="L71" s="421"/>
      <c r="M71" s="422"/>
      <c r="N71" s="423">
        <f>IF(SUM(D71:M71)=0,"",COUNTIF(M67:M71,3))</f>
      </c>
      <c r="O71" s="405">
        <f>IF(SUM(D71:M71)=0,"",COUNTIF(L67:L71,3))</f>
      </c>
      <c r="P71" s="108">
        <f>IF(SUM(D71:M71)=0,"",SUM(M67:M71))</f>
      </c>
      <c r="Q71" s="109">
        <f>IF(SUM(D71:M71)=0,"",SUM(L67:L71))</f>
      </c>
      <c r="R71" s="486"/>
      <c r="S71" s="487"/>
      <c r="T71" s="359">
        <f>+U75+U76+U79</f>
        <v>0</v>
      </c>
      <c r="U71" s="359">
        <f>+T75+T76+T79</f>
        <v>0</v>
      </c>
      <c r="V71" s="360">
        <f>+T71-U71</f>
        <v>0</v>
      </c>
    </row>
    <row r="72" spans="1:24" ht="15" customHeight="1" hidden="1" thickTop="1">
      <c r="A72" s="424"/>
      <c r="B72" s="425" t="s">
        <v>32</v>
      </c>
      <c r="D72" s="426"/>
      <c r="E72" s="426"/>
      <c r="F72" s="427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8"/>
      <c r="S72" s="428"/>
      <c r="T72" s="362"/>
      <c r="U72" s="363" t="s">
        <v>22</v>
      </c>
      <c r="V72" s="364">
        <f>SUM(V68:V71)</f>
        <v>0</v>
      </c>
      <c r="W72" s="363" t="str">
        <f>IF(V72=0,"OK","Virhe")</f>
        <v>OK</v>
      </c>
      <c r="X72" s="365"/>
    </row>
    <row r="73" spans="1:22" ht="15" customHeight="1" hidden="1" thickBot="1">
      <c r="A73" s="429"/>
      <c r="B73" s="430" t="s">
        <v>41</v>
      </c>
      <c r="C73" s="431"/>
      <c r="D73" s="432"/>
      <c r="E73" s="433"/>
      <c r="F73" s="490" t="s">
        <v>42</v>
      </c>
      <c r="G73" s="489"/>
      <c r="H73" s="488" t="s">
        <v>43</v>
      </c>
      <c r="I73" s="489"/>
      <c r="J73" s="488" t="s">
        <v>44</v>
      </c>
      <c r="K73" s="489"/>
      <c r="L73" s="488" t="s">
        <v>45</v>
      </c>
      <c r="M73" s="489"/>
      <c r="N73" s="488" t="s">
        <v>46</v>
      </c>
      <c r="O73" s="489"/>
      <c r="P73" s="490" t="s">
        <v>23</v>
      </c>
      <c r="Q73" s="489"/>
      <c r="R73" s="482" t="s">
        <v>15</v>
      </c>
      <c r="S73" s="483"/>
      <c r="T73" s="366" t="s">
        <v>15</v>
      </c>
      <c r="U73" s="367"/>
      <c r="V73" s="358" t="s">
        <v>16</v>
      </c>
    </row>
    <row r="74" spans="1:34" ht="15" customHeight="1" hidden="1">
      <c r="A74" s="434" t="s">
        <v>99</v>
      </c>
      <c r="B74" s="134" t="s">
        <v>103</v>
      </c>
      <c r="C74" s="134" t="s">
        <v>106</v>
      </c>
      <c r="D74" s="432"/>
      <c r="E74" s="433"/>
      <c r="F74" s="471"/>
      <c r="G74" s="472"/>
      <c r="H74" s="502"/>
      <c r="I74" s="503"/>
      <c r="J74" s="473"/>
      <c r="K74" s="503"/>
      <c r="L74" s="502"/>
      <c r="M74" s="503"/>
      <c r="N74" s="502"/>
      <c r="O74" s="503"/>
      <c r="P74" s="435">
        <f>IF(COUNTA(F74:N74)=0,"",COUNTIF(F74:N74,"&gt;=0"))</f>
      </c>
      <c r="Q74" s="436">
        <f>IF(COUNTA(F74:N74)=0,"",(IF(LEFT(F74,1)="-",1,0)+IF(LEFT(H74,1)="-",1,0)+IF(LEFT(J74,1)="-",1,0)+IF(LEFT(L74,1)="-",1,0)+IF(LEFT(N74,1)="-",1,0)))</f>
      </c>
      <c r="R74" s="437">
        <f>+Y74+AA74+AC74+AE74+AG74</f>
        <v>0</v>
      </c>
      <c r="S74" s="438">
        <f>+Z74+AB74+AD74+AF74+AH74</f>
        <v>0</v>
      </c>
      <c r="T74" s="371">
        <f aca="true" t="shared" si="34" ref="T74:U79">+Y74+AA74+AC74+AE74+AG74</f>
        <v>0</v>
      </c>
      <c r="U74" s="372">
        <f t="shared" si="34"/>
        <v>0</v>
      </c>
      <c r="V74" s="373">
        <f aca="true" t="shared" si="35" ref="V74:V79">+T74-U74</f>
        <v>0</v>
      </c>
      <c r="Y74" s="374">
        <f aca="true" t="shared" si="36" ref="Y74:Y79">IF(F74="",0,IF(LEFT(F74,1)="-",ABS(F74),(IF(F74&gt;9,F74+2,11))))</f>
        <v>0</v>
      </c>
      <c r="Z74" s="375">
        <f aca="true" t="shared" si="37" ref="Z74:Z79">IF(F74="",0,IF(LEFT(F74,1)="-",(IF(ABS(F74)&gt;9,(ABS(F74)+2),11)),F74))</f>
        <v>0</v>
      </c>
      <c r="AA74" s="374">
        <f aca="true" t="shared" si="38" ref="AA74:AA79">IF(H74="",0,IF(LEFT(H74,1)="-",ABS(H74),(IF(H74&gt;9,H74+2,11))))</f>
        <v>0</v>
      </c>
      <c r="AB74" s="375">
        <f aca="true" t="shared" si="39" ref="AB74:AB79">IF(H74="",0,IF(LEFT(H74,1)="-",(IF(ABS(H74)&gt;9,(ABS(H74)+2),11)),H74))</f>
        <v>0</v>
      </c>
      <c r="AC74" s="374">
        <f aca="true" t="shared" si="40" ref="AC74:AC79">IF(J74="",0,IF(LEFT(J74,1)="-",ABS(J74),(IF(J74&gt;9,J74+2,11))))</f>
        <v>0</v>
      </c>
      <c r="AD74" s="375">
        <f aca="true" t="shared" si="41" ref="AD74:AD79">IF(J74="",0,IF(LEFT(J74,1)="-",(IF(ABS(J74)&gt;9,(ABS(J74)+2),11)),J74))</f>
        <v>0</v>
      </c>
      <c r="AE74" s="374">
        <f aca="true" t="shared" si="42" ref="AE74:AE79">IF(L74="",0,IF(LEFT(L74,1)="-",ABS(L74),(IF(L74&gt;9,L74+2,11))))</f>
        <v>0</v>
      </c>
      <c r="AF74" s="375">
        <f aca="true" t="shared" si="43" ref="AF74:AF79">IF(L74="",0,IF(LEFT(L74,1)="-",(IF(ABS(L74)&gt;9,(ABS(L74)+2),11)),L74))</f>
        <v>0</v>
      </c>
      <c r="AG74" s="374">
        <f aca="true" t="shared" si="44" ref="AG74:AG79">IF(N74="",0,IF(LEFT(N74,1)="-",ABS(N74),(IF(N74&gt;9,N74+2,11))))</f>
        <v>0</v>
      </c>
      <c r="AH74" s="375">
        <f aca="true" t="shared" si="45" ref="AH74:AH79">IF(N74="",0,IF(LEFT(N74,1)="-",(IF(ABS(N74)&gt;9,(ABS(N74)+2),11)),N74))</f>
        <v>0</v>
      </c>
    </row>
    <row r="75" spans="1:34" ht="15" customHeight="1" hidden="1">
      <c r="A75" s="434" t="s">
        <v>25</v>
      </c>
      <c r="B75" s="134" t="str">
        <f>IF(B68&gt;"",B68,"")</f>
        <v>Julia Piliptshuk</v>
      </c>
      <c r="C75" s="134" t="str">
        <f>IF(B70&gt;"",B70,"")</f>
        <v>Veera Välimäki</v>
      </c>
      <c r="D75" s="439"/>
      <c r="E75" s="433"/>
      <c r="F75" s="504"/>
      <c r="G75" s="495"/>
      <c r="H75" s="504"/>
      <c r="I75" s="495"/>
      <c r="J75" s="504"/>
      <c r="K75" s="495"/>
      <c r="L75" s="504"/>
      <c r="M75" s="495"/>
      <c r="N75" s="504"/>
      <c r="O75" s="495"/>
      <c r="P75" s="435">
        <f aca="true" t="shared" si="46" ref="P75:P83">IF(COUNTA(F75:N75)=0,"",COUNTIF(F75:N75,"&gt;=0"))</f>
      </c>
      <c r="Q75" s="436">
        <f aca="true" t="shared" si="47" ref="Q75:Q83">IF(COUNTA(F75:N75)=0,"",(IF(LEFT(F75,1)="-",1,0)+IF(LEFT(H75,1)="-",1,0)+IF(LEFT(J75,1)="-",1,0)+IF(LEFT(L75,1)="-",1,0)+IF(LEFT(N75,1)="-",1,0)))</f>
      </c>
      <c r="R75" s="440">
        <f aca="true" t="shared" si="48" ref="R75:S82">+Y75+AA75+AC75+AE75+AG75</f>
        <v>0</v>
      </c>
      <c r="S75" s="441">
        <f t="shared" si="48"/>
        <v>0</v>
      </c>
      <c r="T75" s="371">
        <f t="shared" si="34"/>
        <v>0</v>
      </c>
      <c r="U75" s="372">
        <f t="shared" si="34"/>
        <v>0</v>
      </c>
      <c r="V75" s="373">
        <f t="shared" si="35"/>
        <v>0</v>
      </c>
      <c r="Y75" s="379">
        <f t="shared" si="36"/>
        <v>0</v>
      </c>
      <c r="Z75" s="380">
        <f t="shared" si="37"/>
        <v>0</v>
      </c>
      <c r="AA75" s="379">
        <f t="shared" si="38"/>
        <v>0</v>
      </c>
      <c r="AB75" s="380">
        <f t="shared" si="39"/>
        <v>0</v>
      </c>
      <c r="AC75" s="379">
        <f t="shared" si="40"/>
        <v>0</v>
      </c>
      <c r="AD75" s="380">
        <f t="shared" si="41"/>
        <v>0</v>
      </c>
      <c r="AE75" s="379">
        <f t="shared" si="42"/>
        <v>0</v>
      </c>
      <c r="AF75" s="380">
        <f t="shared" si="43"/>
        <v>0</v>
      </c>
      <c r="AG75" s="379">
        <f t="shared" si="44"/>
        <v>0</v>
      </c>
      <c r="AH75" s="380">
        <f t="shared" si="45"/>
        <v>0</v>
      </c>
    </row>
    <row r="76" spans="1:34" ht="15.75" customHeight="1" hidden="1" thickBot="1">
      <c r="A76" s="434" t="s">
        <v>100</v>
      </c>
      <c r="B76" s="144" t="str">
        <f>IF(B69&gt;"",B69,"")</f>
        <v>Emma Rolig</v>
      </c>
      <c r="C76" s="144" t="str">
        <f>IF(B71&gt;"",B71,"")</f>
        <v>Marite Kallasorg</v>
      </c>
      <c r="D76" s="442"/>
      <c r="E76" s="443"/>
      <c r="F76" s="496"/>
      <c r="G76" s="497"/>
      <c r="H76" s="496"/>
      <c r="I76" s="497"/>
      <c r="J76" s="496"/>
      <c r="K76" s="497"/>
      <c r="L76" s="496"/>
      <c r="M76" s="497"/>
      <c r="N76" s="496"/>
      <c r="O76" s="497"/>
      <c r="P76" s="435">
        <f t="shared" si="46"/>
      </c>
      <c r="Q76" s="436">
        <f t="shared" si="47"/>
      </c>
      <c r="R76" s="440">
        <f t="shared" si="48"/>
        <v>0</v>
      </c>
      <c r="S76" s="441">
        <f t="shared" si="48"/>
        <v>0</v>
      </c>
      <c r="T76" s="371">
        <f t="shared" si="34"/>
        <v>0</v>
      </c>
      <c r="U76" s="372">
        <f t="shared" si="34"/>
        <v>0</v>
      </c>
      <c r="V76" s="373">
        <f t="shared" si="35"/>
        <v>0</v>
      </c>
      <c r="Y76" s="379">
        <f t="shared" si="36"/>
        <v>0</v>
      </c>
      <c r="Z76" s="380">
        <f t="shared" si="37"/>
        <v>0</v>
      </c>
      <c r="AA76" s="379">
        <f t="shared" si="38"/>
        <v>0</v>
      </c>
      <c r="AB76" s="380">
        <f t="shared" si="39"/>
        <v>0</v>
      </c>
      <c r="AC76" s="379">
        <f t="shared" si="40"/>
        <v>0</v>
      </c>
      <c r="AD76" s="380">
        <f t="shared" si="41"/>
        <v>0</v>
      </c>
      <c r="AE76" s="379">
        <f t="shared" si="42"/>
        <v>0</v>
      </c>
      <c r="AF76" s="380">
        <f t="shared" si="43"/>
        <v>0</v>
      </c>
      <c r="AG76" s="379">
        <f t="shared" si="44"/>
        <v>0</v>
      </c>
      <c r="AH76" s="380">
        <f t="shared" si="45"/>
        <v>0</v>
      </c>
    </row>
    <row r="77" spans="1:34" ht="15" customHeight="1" hidden="1">
      <c r="A77" s="434" t="s">
        <v>26</v>
      </c>
      <c r="B77" s="134" t="str">
        <f>IF(B67&gt;"",B67,"")</f>
        <v>Julia Kirpu</v>
      </c>
      <c r="C77" s="134" t="str">
        <f>IF(B70&gt;"",B70,"")</f>
        <v>Veera Välimäki</v>
      </c>
      <c r="D77" s="444"/>
      <c r="E77" s="433"/>
      <c r="F77" s="498"/>
      <c r="G77" s="499"/>
      <c r="H77" s="498"/>
      <c r="I77" s="499"/>
      <c r="J77" s="498"/>
      <c r="K77" s="499"/>
      <c r="L77" s="498"/>
      <c r="M77" s="499"/>
      <c r="N77" s="498"/>
      <c r="O77" s="499"/>
      <c r="P77" s="435">
        <f t="shared" si="46"/>
      </c>
      <c r="Q77" s="436">
        <f t="shared" si="47"/>
      </c>
      <c r="R77" s="440">
        <f t="shared" si="48"/>
        <v>0</v>
      </c>
      <c r="S77" s="441">
        <f t="shared" si="48"/>
        <v>0</v>
      </c>
      <c r="T77" s="371">
        <f t="shared" si="34"/>
        <v>0</v>
      </c>
      <c r="U77" s="372">
        <f t="shared" si="34"/>
        <v>0</v>
      </c>
      <c r="V77" s="373">
        <f t="shared" si="35"/>
        <v>0</v>
      </c>
      <c r="Y77" s="379">
        <f t="shared" si="36"/>
        <v>0</v>
      </c>
      <c r="Z77" s="380">
        <f t="shared" si="37"/>
        <v>0</v>
      </c>
      <c r="AA77" s="379">
        <f t="shared" si="38"/>
        <v>0</v>
      </c>
      <c r="AB77" s="380">
        <f t="shared" si="39"/>
        <v>0</v>
      </c>
      <c r="AC77" s="379">
        <f t="shared" si="40"/>
        <v>0</v>
      </c>
      <c r="AD77" s="380">
        <f t="shared" si="41"/>
        <v>0</v>
      </c>
      <c r="AE77" s="379">
        <f t="shared" si="42"/>
        <v>0</v>
      </c>
      <c r="AF77" s="380">
        <f t="shared" si="43"/>
        <v>0</v>
      </c>
      <c r="AG77" s="379">
        <f t="shared" si="44"/>
        <v>0</v>
      </c>
      <c r="AH77" s="380">
        <f t="shared" si="45"/>
        <v>0</v>
      </c>
    </row>
    <row r="78" spans="1:34" ht="15" customHeight="1" hidden="1">
      <c r="A78" s="434" t="s">
        <v>101</v>
      </c>
      <c r="B78" s="134" t="str">
        <f>IF(B68&gt;"",B68,"")</f>
        <v>Julia Piliptshuk</v>
      </c>
      <c r="C78" s="134" t="str">
        <f>IF(B71&gt;"",B71,"")</f>
        <v>Marite Kallasorg</v>
      </c>
      <c r="D78" s="439"/>
      <c r="E78" s="433"/>
      <c r="F78" s="522"/>
      <c r="G78" s="477"/>
      <c r="H78" s="522"/>
      <c r="I78" s="477"/>
      <c r="J78" s="522"/>
      <c r="K78" s="477"/>
      <c r="L78" s="494"/>
      <c r="M78" s="495"/>
      <c r="N78" s="494"/>
      <c r="O78" s="495"/>
      <c r="P78" s="435">
        <f t="shared" si="46"/>
      </c>
      <c r="Q78" s="436">
        <f t="shared" si="47"/>
      </c>
      <c r="R78" s="440">
        <f t="shared" si="48"/>
        <v>0</v>
      </c>
      <c r="S78" s="441">
        <f t="shared" si="48"/>
        <v>0</v>
      </c>
      <c r="T78" s="371">
        <f t="shared" si="34"/>
        <v>0</v>
      </c>
      <c r="U78" s="372">
        <f t="shared" si="34"/>
        <v>0</v>
      </c>
      <c r="V78" s="373">
        <f t="shared" si="35"/>
        <v>0</v>
      </c>
      <c r="Y78" s="379">
        <f t="shared" si="36"/>
        <v>0</v>
      </c>
      <c r="Z78" s="380">
        <f t="shared" si="37"/>
        <v>0</v>
      </c>
      <c r="AA78" s="379">
        <f t="shared" si="38"/>
        <v>0</v>
      </c>
      <c r="AB78" s="380">
        <f t="shared" si="39"/>
        <v>0</v>
      </c>
      <c r="AC78" s="379">
        <f t="shared" si="40"/>
        <v>0</v>
      </c>
      <c r="AD78" s="380">
        <f t="shared" si="41"/>
        <v>0</v>
      </c>
      <c r="AE78" s="379">
        <f t="shared" si="42"/>
        <v>0</v>
      </c>
      <c r="AF78" s="380">
        <f t="shared" si="43"/>
        <v>0</v>
      </c>
      <c r="AG78" s="379">
        <f t="shared" si="44"/>
        <v>0</v>
      </c>
      <c r="AH78" s="380">
        <f t="shared" si="45"/>
        <v>0</v>
      </c>
    </row>
    <row r="79" spans="1:34" ht="15.75" customHeight="1" hidden="1" thickBot="1">
      <c r="A79" s="434" t="s">
        <v>24</v>
      </c>
      <c r="B79" s="144" t="str">
        <f>IF(B67&gt;"",B67,"")</f>
        <v>Julia Kirpu</v>
      </c>
      <c r="C79" s="144" t="str">
        <f>IF(B69&gt;"",B69,"")</f>
        <v>Emma Rolig</v>
      </c>
      <c r="D79" s="442"/>
      <c r="E79" s="443"/>
      <c r="F79" s="496"/>
      <c r="G79" s="497"/>
      <c r="H79" s="496"/>
      <c r="I79" s="497"/>
      <c r="J79" s="496"/>
      <c r="K79" s="497"/>
      <c r="L79" s="496"/>
      <c r="M79" s="497"/>
      <c r="N79" s="496"/>
      <c r="O79" s="497"/>
      <c r="P79" s="435">
        <f t="shared" si="46"/>
      </c>
      <c r="Q79" s="436">
        <f t="shared" si="47"/>
      </c>
      <c r="R79" s="440">
        <f t="shared" si="48"/>
        <v>0</v>
      </c>
      <c r="S79" s="441">
        <f t="shared" si="48"/>
        <v>0</v>
      </c>
      <c r="T79" s="371">
        <f t="shared" si="34"/>
        <v>0</v>
      </c>
      <c r="U79" s="372">
        <f t="shared" si="34"/>
        <v>0</v>
      </c>
      <c r="V79" s="373">
        <f t="shared" si="35"/>
        <v>0</v>
      </c>
      <c r="Y79" s="384">
        <f t="shared" si="36"/>
        <v>0</v>
      </c>
      <c r="Z79" s="387">
        <f t="shared" si="37"/>
        <v>0</v>
      </c>
      <c r="AA79" s="384">
        <f t="shared" si="38"/>
        <v>0</v>
      </c>
      <c r="AB79" s="387">
        <f t="shared" si="39"/>
        <v>0</v>
      </c>
      <c r="AC79" s="384">
        <f t="shared" si="40"/>
        <v>0</v>
      </c>
      <c r="AD79" s="387">
        <f t="shared" si="41"/>
        <v>0</v>
      </c>
      <c r="AE79" s="384">
        <f t="shared" si="42"/>
        <v>0</v>
      </c>
      <c r="AF79" s="387">
        <f t="shared" si="43"/>
        <v>0</v>
      </c>
      <c r="AG79" s="384">
        <f t="shared" si="44"/>
        <v>0</v>
      </c>
      <c r="AH79" s="387">
        <f t="shared" si="45"/>
        <v>0</v>
      </c>
    </row>
    <row r="80" spans="1:19" ht="15.75" customHeight="1" hidden="1" thickBot="1" thickTop="1">
      <c r="A80" s="434" t="s">
        <v>102</v>
      </c>
      <c r="B80" s="134" t="str">
        <f>IF(B70&gt;"",B70,"")</f>
        <v>Veera Välimäki</v>
      </c>
      <c r="C80" s="134" t="str">
        <f>IF(B71&gt;"",B71,"")</f>
        <v>Marite Kallasorg</v>
      </c>
      <c r="D80" s="444"/>
      <c r="E80" s="433"/>
      <c r="F80" s="498"/>
      <c r="G80" s="499"/>
      <c r="H80" s="498"/>
      <c r="I80" s="499"/>
      <c r="J80" s="498"/>
      <c r="K80" s="499"/>
      <c r="L80" s="498"/>
      <c r="M80" s="499"/>
      <c r="N80" s="498"/>
      <c r="O80" s="499"/>
      <c r="P80" s="435">
        <f t="shared" si="46"/>
      </c>
      <c r="Q80" s="436">
        <f t="shared" si="47"/>
      </c>
      <c r="R80" s="440">
        <f t="shared" si="48"/>
        <v>0</v>
      </c>
      <c r="S80" s="441">
        <f t="shared" si="48"/>
        <v>0</v>
      </c>
    </row>
    <row r="81" spans="1:19" ht="16.5" customHeight="1" hidden="1" thickBot="1" thickTop="1">
      <c r="A81" s="434" t="s">
        <v>27</v>
      </c>
      <c r="B81" s="134" t="str">
        <f>IF(B68&gt;"",B68,"")</f>
        <v>Julia Piliptshuk</v>
      </c>
      <c r="C81" s="134" t="str">
        <f>IF(B69&gt;"",B69,"")</f>
        <v>Emma Rolig</v>
      </c>
      <c r="D81" s="439"/>
      <c r="E81" s="433"/>
      <c r="F81" s="522"/>
      <c r="G81" s="477"/>
      <c r="H81" s="522"/>
      <c r="I81" s="477"/>
      <c r="J81" s="522"/>
      <c r="K81" s="477"/>
      <c r="L81" s="494"/>
      <c r="M81" s="495"/>
      <c r="N81" s="494"/>
      <c r="O81" s="495"/>
      <c r="P81" s="435">
        <f t="shared" si="46"/>
      </c>
      <c r="Q81" s="436">
        <f t="shared" si="47"/>
      </c>
      <c r="R81" s="440">
        <f t="shared" si="48"/>
        <v>0</v>
      </c>
      <c r="S81" s="441">
        <f t="shared" si="48"/>
        <v>0</v>
      </c>
    </row>
    <row r="82" spans="1:19" ht="15.75" customHeight="1" hidden="1" thickBot="1">
      <c r="A82" s="434" t="s">
        <v>29</v>
      </c>
      <c r="B82" s="144" t="str">
        <f>IF(B69&gt;"",B69,"")</f>
        <v>Emma Rolig</v>
      </c>
      <c r="C82" s="144" t="str">
        <f>IF(B70&gt;"",B70,"")</f>
        <v>Veera Välimäki</v>
      </c>
      <c r="D82" s="442"/>
      <c r="E82" s="443"/>
      <c r="F82" s="496"/>
      <c r="G82" s="497"/>
      <c r="H82" s="496"/>
      <c r="I82" s="497"/>
      <c r="J82" s="496"/>
      <c r="K82" s="497"/>
      <c r="L82" s="496"/>
      <c r="M82" s="497"/>
      <c r="N82" s="496"/>
      <c r="O82" s="497"/>
      <c r="P82" s="435">
        <f t="shared" si="46"/>
      </c>
      <c r="Q82" s="436">
        <f t="shared" si="47"/>
      </c>
      <c r="R82" s="440">
        <f t="shared" si="48"/>
        <v>0</v>
      </c>
      <c r="S82" s="441">
        <f t="shared" si="48"/>
        <v>0</v>
      </c>
    </row>
    <row r="83" spans="1:22" ht="15" customHeight="1" hidden="1" thickTop="1">
      <c r="A83" s="445" t="s">
        <v>28</v>
      </c>
      <c r="B83" s="148" t="str">
        <f>IF(B67&gt;"",B67,"")</f>
        <v>Julia Kirpu</v>
      </c>
      <c r="C83" s="148" t="str">
        <f>IF(B68&gt;"",B68,"")</f>
        <v>Julia Piliptshuk</v>
      </c>
      <c r="D83" s="446"/>
      <c r="E83" s="447"/>
      <c r="F83" s="505"/>
      <c r="G83" s="506"/>
      <c r="H83" s="505"/>
      <c r="I83" s="506"/>
      <c r="J83" s="505"/>
      <c r="K83" s="506"/>
      <c r="L83" s="505"/>
      <c r="M83" s="506"/>
      <c r="N83" s="505"/>
      <c r="O83" s="506"/>
      <c r="P83" s="448">
        <f t="shared" si="46"/>
      </c>
      <c r="Q83" s="449">
        <f t="shared" si="47"/>
      </c>
      <c r="R83" s="450">
        <f>+Y83+AA83+AC83+AE83+AG83</f>
        <v>0</v>
      </c>
      <c r="S83" s="451">
        <f>+Z83+AB83+AD83+AF83+AH83</f>
        <v>0</v>
      </c>
      <c r="T83" s="482" t="s">
        <v>15</v>
      </c>
      <c r="U83" s="354"/>
      <c r="V83" s="358" t="s">
        <v>16</v>
      </c>
    </row>
    <row r="84" spans="1:22" ht="15" hidden="1">
      <c r="A84" s="20" t="s">
        <v>8</v>
      </c>
      <c r="B84" s="77" t="s">
        <v>83</v>
      </c>
      <c r="C84" s="78" t="s">
        <v>53</v>
      </c>
      <c r="D84" s="21"/>
      <c r="E84" s="22"/>
      <c r="F84" s="23">
        <f>+P94</f>
      </c>
      <c r="G84" s="24">
        <f>+Q94</f>
      </c>
      <c r="H84" s="23">
        <f>P90</f>
      </c>
      <c r="I84" s="24">
        <f>Q90</f>
      </c>
      <c r="J84" s="23">
        <f>P92</f>
      </c>
      <c r="K84" s="24">
        <f>Q92</f>
      </c>
      <c r="L84" s="23"/>
      <c r="M84" s="24"/>
      <c r="N84" s="25">
        <f>IF(SUM(D84:M84)=0,"",COUNTIF(E84:E87,"3"))</f>
      </c>
      <c r="O84" s="26">
        <f>IF(SUM(E84:N84)=0,"",COUNTIF(D84:D87,"3"))</f>
      </c>
      <c r="P84" s="27">
        <f>IF(SUM(D84:M84)=0,"",SUM(E84:E87))</f>
      </c>
      <c r="Q84" s="28">
        <f>IF(SUM(D84:M84)=0,"",SUM(D84:D87))</f>
      </c>
      <c r="R84" s="464"/>
      <c r="S84" s="465"/>
      <c r="T84" s="359">
        <f>+T90+T92+T94</f>
        <v>0</v>
      </c>
      <c r="U84" s="359">
        <f>+U90+U92+U94</f>
        <v>0</v>
      </c>
      <c r="V84" s="360">
        <f>+T84-U84</f>
        <v>0</v>
      </c>
    </row>
    <row r="85" spans="1:22" ht="15" hidden="1">
      <c r="A85" s="31" t="s">
        <v>9</v>
      </c>
      <c r="B85" s="77" t="s">
        <v>71</v>
      </c>
      <c r="C85" s="78" t="s">
        <v>68</v>
      </c>
      <c r="D85" s="32">
        <f>+Q94</f>
      </c>
      <c r="E85" s="33">
        <f>+P94</f>
      </c>
      <c r="F85" s="34"/>
      <c r="G85" s="35"/>
      <c r="H85" s="32">
        <f>P93</f>
      </c>
      <c r="I85" s="33">
        <f>Q93</f>
      </c>
      <c r="J85" s="32">
        <f>P91</f>
      </c>
      <c r="K85" s="33">
        <f>Q91</f>
      </c>
      <c r="L85" s="32"/>
      <c r="M85" s="33"/>
      <c r="N85" s="25">
        <f>IF(SUM(D85:M85)=0,"",COUNTIF(G84:G87,"3"))</f>
      </c>
      <c r="O85" s="26">
        <f>IF(SUM(E85:N85)=0,"",COUNTIF(F84:F87,"3"))</f>
      </c>
      <c r="P85" s="27">
        <f>IF(SUM(D85:M85)=0,"",SUM(G84:G87))</f>
      </c>
      <c r="Q85" s="28">
        <f>IF(SUM(D85:M85)=0,"",SUM(F84:F87))</f>
      </c>
      <c r="R85" s="464"/>
      <c r="S85" s="465"/>
      <c r="T85" s="359">
        <f>+T91+T93+U94</f>
        <v>0</v>
      </c>
      <c r="U85" s="359">
        <f>+U91+U93+T94</f>
        <v>0</v>
      </c>
      <c r="V85" s="360">
        <f>+T85-U85</f>
        <v>0</v>
      </c>
    </row>
    <row r="86" spans="1:22" ht="15" hidden="1">
      <c r="A86" s="31" t="s">
        <v>10</v>
      </c>
      <c r="B86" s="77" t="s">
        <v>91</v>
      </c>
      <c r="C86" s="78" t="s">
        <v>18</v>
      </c>
      <c r="D86" s="32">
        <f>+Q90</f>
      </c>
      <c r="E86" s="33">
        <f>+P90</f>
      </c>
      <c r="F86" s="32">
        <f>Q93</f>
      </c>
      <c r="G86" s="33">
        <f>P93</f>
      </c>
      <c r="H86" s="34"/>
      <c r="I86" s="35"/>
      <c r="J86" s="32">
        <f>P95</f>
      </c>
      <c r="K86" s="33">
        <f>Q95</f>
      </c>
      <c r="L86" s="32"/>
      <c r="M86" s="33"/>
      <c r="N86" s="25">
        <f>IF(SUM(D86:M86)=0,"",COUNTIF(I84:I87,"3"))</f>
      </c>
      <c r="O86" s="26">
        <f>IF(SUM(E86:N86)=0,"",COUNTIF(H84:H87,"3"))</f>
      </c>
      <c r="P86" s="27">
        <f>IF(SUM(D86:M86)=0,"",SUM(I84:I87))</f>
      </c>
      <c r="Q86" s="28">
        <f>IF(SUM(D86:M86)=0,"",SUM(H84:H87))</f>
      </c>
      <c r="R86" s="464"/>
      <c r="S86" s="465"/>
      <c r="T86" s="359">
        <f>+U90+U93+T95</f>
        <v>0</v>
      </c>
      <c r="U86" s="359">
        <f>+T90+T93+U95</f>
        <v>0</v>
      </c>
      <c r="V86" s="360">
        <f>+T86-U86</f>
        <v>0</v>
      </c>
    </row>
    <row r="87" spans="1:22" ht="15" hidden="1">
      <c r="A87" s="31" t="s">
        <v>11</v>
      </c>
      <c r="B87" s="79" t="s">
        <v>73</v>
      </c>
      <c r="C87" s="78" t="s">
        <v>54</v>
      </c>
      <c r="D87" s="32">
        <f>Q92</f>
      </c>
      <c r="E87" s="33">
        <f>P92</f>
      </c>
      <c r="F87" s="32">
        <f>Q91</f>
      </c>
      <c r="G87" s="33">
        <f>P91</f>
      </c>
      <c r="H87" s="32">
        <f>Q95</f>
      </c>
      <c r="I87" s="33">
        <f>P95</f>
      </c>
      <c r="J87" s="34"/>
      <c r="K87" s="35"/>
      <c r="L87" s="32"/>
      <c r="M87" s="33"/>
      <c r="N87" s="25">
        <f>IF(SUM(D87:M87)=0,"",COUNTIF(K84:K87,"3"))</f>
      </c>
      <c r="O87" s="26">
        <f>IF(SUM(E87:N87)=0,"",COUNTIF(J84:J87,"3"))</f>
      </c>
      <c r="P87" s="27">
        <f>IF(SUM(D87:M88)=0,"",SUM(K84:K87))</f>
      </c>
      <c r="Q87" s="28">
        <f>IF(SUM(D87:M87)=0,"",SUM(J84:J87))</f>
      </c>
      <c r="R87" s="464"/>
      <c r="S87" s="465"/>
      <c r="T87" s="359">
        <f>+U91+U92+U95</f>
        <v>0</v>
      </c>
      <c r="U87" s="359">
        <f>+T91+T92+T95</f>
        <v>0</v>
      </c>
      <c r="V87" s="360">
        <f>+T87-U87</f>
        <v>0</v>
      </c>
    </row>
    <row r="88" spans="1:24" ht="15" hidden="1" thickTop="1">
      <c r="A88" s="36"/>
      <c r="B88" s="361" t="s">
        <v>32</v>
      </c>
      <c r="C88" s="80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  <c r="S88" s="40"/>
      <c r="T88" s="362"/>
      <c r="U88" s="363" t="s">
        <v>22</v>
      </c>
      <c r="V88" s="364">
        <f>SUM(V84:V87)</f>
        <v>0</v>
      </c>
      <c r="W88" s="363" t="str">
        <f>IF(V88=0,"OK","Virhe")</f>
        <v>OK</v>
      </c>
      <c r="X88" s="365"/>
    </row>
    <row r="89" spans="1:22" ht="15" hidden="1" thickBot="1">
      <c r="A89" s="45"/>
      <c r="B89" s="81" t="s">
        <v>41</v>
      </c>
      <c r="C89" s="82"/>
      <c r="D89" s="72" t="s">
        <v>39</v>
      </c>
      <c r="E89" s="73"/>
      <c r="F89" s="466" t="s">
        <v>42</v>
      </c>
      <c r="G89" s="467"/>
      <c r="H89" s="468" t="s">
        <v>43</v>
      </c>
      <c r="I89" s="467"/>
      <c r="J89" s="468" t="s">
        <v>44</v>
      </c>
      <c r="K89" s="467"/>
      <c r="L89" s="468" t="s">
        <v>45</v>
      </c>
      <c r="M89" s="467"/>
      <c r="N89" s="468" t="s">
        <v>46</v>
      </c>
      <c r="O89" s="467"/>
      <c r="P89" s="469" t="s">
        <v>23</v>
      </c>
      <c r="Q89" s="470"/>
      <c r="S89" s="47"/>
      <c r="T89" s="366" t="s">
        <v>15</v>
      </c>
      <c r="U89" s="367"/>
      <c r="V89" s="358" t="s">
        <v>16</v>
      </c>
    </row>
    <row r="90" spans="1:34" ht="15" hidden="1">
      <c r="A90" s="50" t="s">
        <v>24</v>
      </c>
      <c r="B90" s="83" t="str">
        <f>IF(B84&gt;"",B84,"")</f>
        <v>Joakim Tyfvander</v>
      </c>
      <c r="C90" s="83" t="str">
        <f>IF(B86&gt;"",B86,"")</f>
        <v>Niklas Taanila</v>
      </c>
      <c r="D90" s="74">
        <v>4</v>
      </c>
      <c r="E90" s="51"/>
      <c r="F90" s="462"/>
      <c r="G90" s="463"/>
      <c r="H90" s="519"/>
      <c r="I90" s="520"/>
      <c r="J90" s="519"/>
      <c r="K90" s="520"/>
      <c r="L90" s="519"/>
      <c r="M90" s="520"/>
      <c r="N90" s="521"/>
      <c r="O90" s="520"/>
      <c r="P90" s="52">
        <f aca="true" t="shared" si="49" ref="P90:P95">IF(COUNT(F90:N90)=0,"",COUNTIF(F90:N90,"&gt;=0"))</f>
      </c>
      <c r="Q90" s="368">
        <f aca="true" t="shared" si="50" ref="Q90:Q95">IF(COUNT(F90:N90)=0,"",(IF(LEFT(F90,1)="-",1,0)+IF(LEFT(H90,1)="-",1,0)+IF(LEFT(J90,1)="-",1,0)+IF(LEFT(L90,1)="-",1,0)+IF(LEFT(N90,1)="-",1,0)))</f>
      </c>
      <c r="R90" s="369"/>
      <c r="S90" s="370"/>
      <c r="T90" s="371">
        <f aca="true" t="shared" si="51" ref="T90:U95">+Y90+AA90+AC90+AE90+AG90</f>
        <v>0</v>
      </c>
      <c r="U90" s="372">
        <f t="shared" si="51"/>
        <v>0</v>
      </c>
      <c r="V90" s="373">
        <f aca="true" t="shared" si="52" ref="V90:V95">+T90-U90</f>
        <v>0</v>
      </c>
      <c r="Y90" s="374">
        <f aca="true" t="shared" si="53" ref="Y90:Y95">IF(F90="",0,IF(LEFT(F90,1)="-",ABS(F90),(IF(F90&gt;9,F90+2,11))))</f>
        <v>0</v>
      </c>
      <c r="Z90" s="375">
        <f aca="true" t="shared" si="54" ref="Z90:Z95">IF(F90="",0,IF(LEFT(F90,1)="-",(IF(ABS(F90)&gt;9,(ABS(F90)+2),11)),F90))</f>
        <v>0</v>
      </c>
      <c r="AA90" s="374">
        <f aca="true" t="shared" si="55" ref="AA90:AA95">IF(H90="",0,IF(LEFT(H90,1)="-",ABS(H90),(IF(H90&gt;9,H90+2,11))))</f>
        <v>0</v>
      </c>
      <c r="AB90" s="375">
        <f aca="true" t="shared" si="56" ref="AB90:AB95">IF(H90="",0,IF(LEFT(H90,1)="-",(IF(ABS(H90)&gt;9,(ABS(H90)+2),11)),H90))</f>
        <v>0</v>
      </c>
      <c r="AC90" s="374">
        <f aca="true" t="shared" si="57" ref="AC90:AC95">IF(J90="",0,IF(LEFT(J90,1)="-",ABS(J90),(IF(J90&gt;9,J90+2,11))))</f>
        <v>0</v>
      </c>
      <c r="AD90" s="375">
        <f aca="true" t="shared" si="58" ref="AD90:AD95">IF(J90="",0,IF(LEFT(J90,1)="-",(IF(ABS(J90)&gt;9,(ABS(J90)+2),11)),J90))</f>
        <v>0</v>
      </c>
      <c r="AE90" s="374">
        <f aca="true" t="shared" si="59" ref="AE90:AE95">IF(L90="",0,IF(LEFT(L90,1)="-",ABS(L90),(IF(L90&gt;9,L90+2,11))))</f>
        <v>0</v>
      </c>
      <c r="AF90" s="375">
        <f aca="true" t="shared" si="60" ref="AF90:AF95">IF(L90="",0,IF(LEFT(L90,1)="-",(IF(ABS(L90)&gt;9,(ABS(L90)+2),11)),L90))</f>
        <v>0</v>
      </c>
      <c r="AG90" s="374">
        <f aca="true" t="shared" si="61" ref="AG90:AG95">IF(N90="",0,IF(LEFT(N90,1)="-",ABS(N90),(IF(N90&gt;9,N90+2,11))))</f>
        <v>0</v>
      </c>
      <c r="AH90" s="375">
        <f aca="true" t="shared" si="62" ref="AH90:AH95">IF(N90="",0,IF(LEFT(N90,1)="-",(IF(ABS(N90)&gt;9,(ABS(N90)+2),11)),N90))</f>
        <v>0</v>
      </c>
    </row>
    <row r="91" spans="1:34" ht="15" hidden="1">
      <c r="A91" s="50" t="s">
        <v>25</v>
      </c>
      <c r="B91" s="83" t="s">
        <v>71</v>
      </c>
      <c r="C91" s="83" t="str">
        <f>IF(B87&gt;"",B87,"")</f>
        <v>Andre Rodriguez</v>
      </c>
      <c r="D91" s="75">
        <v>1</v>
      </c>
      <c r="E91" s="51"/>
      <c r="F91" s="513"/>
      <c r="G91" s="514"/>
      <c r="H91" s="513"/>
      <c r="I91" s="514"/>
      <c r="J91" s="513"/>
      <c r="K91" s="514"/>
      <c r="L91" s="513"/>
      <c r="M91" s="514"/>
      <c r="N91" s="513"/>
      <c r="O91" s="514"/>
      <c r="P91" s="52">
        <f t="shared" si="49"/>
      </c>
      <c r="Q91" s="368">
        <f t="shared" si="50"/>
      </c>
      <c r="R91" s="377"/>
      <c r="S91" s="378"/>
      <c r="T91" s="371">
        <f t="shared" si="51"/>
        <v>0</v>
      </c>
      <c r="U91" s="372">
        <f t="shared" si="51"/>
        <v>0</v>
      </c>
      <c r="V91" s="373">
        <f t="shared" si="52"/>
        <v>0</v>
      </c>
      <c r="Y91" s="379">
        <f t="shared" si="53"/>
        <v>0</v>
      </c>
      <c r="Z91" s="380">
        <f t="shared" si="54"/>
        <v>0</v>
      </c>
      <c r="AA91" s="379">
        <f t="shared" si="55"/>
        <v>0</v>
      </c>
      <c r="AB91" s="380">
        <f t="shared" si="56"/>
        <v>0</v>
      </c>
      <c r="AC91" s="379">
        <f t="shared" si="57"/>
        <v>0</v>
      </c>
      <c r="AD91" s="380">
        <f t="shared" si="58"/>
        <v>0</v>
      </c>
      <c r="AE91" s="379">
        <f t="shared" si="59"/>
        <v>0</v>
      </c>
      <c r="AF91" s="380">
        <f t="shared" si="60"/>
        <v>0</v>
      </c>
      <c r="AG91" s="379">
        <f t="shared" si="61"/>
        <v>0</v>
      </c>
      <c r="AH91" s="380">
        <f t="shared" si="62"/>
        <v>0</v>
      </c>
    </row>
    <row r="92" spans="1:34" ht="15.75" hidden="1" thickBot="1">
      <c r="A92" s="50" t="s">
        <v>26</v>
      </c>
      <c r="B92" s="84" t="s">
        <v>83</v>
      </c>
      <c r="C92" s="84" t="str">
        <f>IF(B87&gt;"",B87,"")</f>
        <v>Andre Rodriguez</v>
      </c>
      <c r="D92" s="72">
        <v>3</v>
      </c>
      <c r="E92" s="46"/>
      <c r="F92" s="517"/>
      <c r="G92" s="518"/>
      <c r="H92" s="517"/>
      <c r="I92" s="518"/>
      <c r="J92" s="517"/>
      <c r="K92" s="518"/>
      <c r="L92" s="517"/>
      <c r="M92" s="518"/>
      <c r="N92" s="517"/>
      <c r="O92" s="518"/>
      <c r="P92" s="52">
        <f t="shared" si="49"/>
      </c>
      <c r="Q92" s="368">
        <f t="shared" si="50"/>
      </c>
      <c r="R92" s="377"/>
      <c r="S92" s="378"/>
      <c r="T92" s="371">
        <f t="shared" si="51"/>
        <v>0</v>
      </c>
      <c r="U92" s="372">
        <f t="shared" si="51"/>
        <v>0</v>
      </c>
      <c r="V92" s="373">
        <f t="shared" si="52"/>
        <v>0</v>
      </c>
      <c r="Y92" s="379">
        <f t="shared" si="53"/>
        <v>0</v>
      </c>
      <c r="Z92" s="380">
        <f t="shared" si="54"/>
        <v>0</v>
      </c>
      <c r="AA92" s="379">
        <f t="shared" si="55"/>
        <v>0</v>
      </c>
      <c r="AB92" s="380">
        <f t="shared" si="56"/>
        <v>0</v>
      </c>
      <c r="AC92" s="379">
        <f t="shared" si="57"/>
        <v>0</v>
      </c>
      <c r="AD92" s="380">
        <f t="shared" si="58"/>
        <v>0</v>
      </c>
      <c r="AE92" s="379">
        <f t="shared" si="59"/>
        <v>0</v>
      </c>
      <c r="AF92" s="380">
        <f t="shared" si="60"/>
        <v>0</v>
      </c>
      <c r="AG92" s="379">
        <f t="shared" si="61"/>
        <v>0</v>
      </c>
      <c r="AH92" s="380">
        <f t="shared" si="62"/>
        <v>0</v>
      </c>
    </row>
    <row r="93" spans="1:34" ht="15" hidden="1">
      <c r="A93" s="50" t="s">
        <v>27</v>
      </c>
      <c r="B93" s="83" t="s">
        <v>71</v>
      </c>
      <c r="C93" s="83" t="str">
        <f>IF(B86&gt;"",B86,"")</f>
        <v>Niklas Taanila</v>
      </c>
      <c r="D93" s="74">
        <v>4</v>
      </c>
      <c r="E93" s="51"/>
      <c r="F93" s="519"/>
      <c r="G93" s="520"/>
      <c r="H93" s="519"/>
      <c r="I93" s="520"/>
      <c r="J93" s="519"/>
      <c r="K93" s="520"/>
      <c r="L93" s="519"/>
      <c r="M93" s="520"/>
      <c r="N93" s="519"/>
      <c r="O93" s="520"/>
      <c r="P93" s="52">
        <f t="shared" si="49"/>
      </c>
      <c r="Q93" s="368">
        <f t="shared" si="50"/>
      </c>
      <c r="R93" s="377"/>
      <c r="S93" s="378"/>
      <c r="T93" s="371">
        <f t="shared" si="51"/>
        <v>0</v>
      </c>
      <c r="U93" s="372">
        <f t="shared" si="51"/>
        <v>0</v>
      </c>
      <c r="V93" s="373">
        <f t="shared" si="52"/>
        <v>0</v>
      </c>
      <c r="Y93" s="379">
        <f t="shared" si="53"/>
        <v>0</v>
      </c>
      <c r="Z93" s="380">
        <f t="shared" si="54"/>
        <v>0</v>
      </c>
      <c r="AA93" s="379">
        <f t="shared" si="55"/>
        <v>0</v>
      </c>
      <c r="AB93" s="380">
        <f t="shared" si="56"/>
        <v>0</v>
      </c>
      <c r="AC93" s="379">
        <f t="shared" si="57"/>
        <v>0</v>
      </c>
      <c r="AD93" s="380">
        <f t="shared" si="58"/>
        <v>0</v>
      </c>
      <c r="AE93" s="379">
        <f t="shared" si="59"/>
        <v>0</v>
      </c>
      <c r="AF93" s="380">
        <f t="shared" si="60"/>
        <v>0</v>
      </c>
      <c r="AG93" s="379">
        <f t="shared" si="61"/>
        <v>0</v>
      </c>
      <c r="AH93" s="380">
        <f t="shared" si="62"/>
        <v>0</v>
      </c>
    </row>
    <row r="94" spans="1:34" ht="15" hidden="1">
      <c r="A94" s="50" t="s">
        <v>28</v>
      </c>
      <c r="B94" s="83" t="s">
        <v>83</v>
      </c>
      <c r="C94" s="83" t="str">
        <f>IF(B85&gt;"",B85,"")</f>
        <v>Mario Link</v>
      </c>
      <c r="D94" s="75">
        <v>3</v>
      </c>
      <c r="E94" s="51"/>
      <c r="F94" s="513"/>
      <c r="G94" s="514"/>
      <c r="H94" s="513"/>
      <c r="I94" s="514"/>
      <c r="J94" s="461"/>
      <c r="K94" s="514"/>
      <c r="L94" s="513"/>
      <c r="M94" s="514"/>
      <c r="N94" s="513"/>
      <c r="O94" s="514"/>
      <c r="P94" s="52">
        <f t="shared" si="49"/>
      </c>
      <c r="Q94" s="368">
        <f t="shared" si="50"/>
      </c>
      <c r="R94" s="377"/>
      <c r="S94" s="378"/>
      <c r="T94" s="371">
        <f t="shared" si="51"/>
        <v>0</v>
      </c>
      <c r="U94" s="372">
        <f t="shared" si="51"/>
        <v>0</v>
      </c>
      <c r="V94" s="373">
        <f t="shared" si="52"/>
        <v>0</v>
      </c>
      <c r="Y94" s="379">
        <f t="shared" si="53"/>
        <v>0</v>
      </c>
      <c r="Z94" s="380">
        <f t="shared" si="54"/>
        <v>0</v>
      </c>
      <c r="AA94" s="379">
        <f t="shared" si="55"/>
        <v>0</v>
      </c>
      <c r="AB94" s="380">
        <f t="shared" si="56"/>
        <v>0</v>
      </c>
      <c r="AC94" s="379">
        <f t="shared" si="57"/>
        <v>0</v>
      </c>
      <c r="AD94" s="380">
        <f t="shared" si="58"/>
        <v>0</v>
      </c>
      <c r="AE94" s="379">
        <f t="shared" si="59"/>
        <v>0</v>
      </c>
      <c r="AF94" s="380">
        <f t="shared" si="60"/>
        <v>0</v>
      </c>
      <c r="AG94" s="379">
        <f t="shared" si="61"/>
        <v>0</v>
      </c>
      <c r="AH94" s="380">
        <f t="shared" si="62"/>
        <v>0</v>
      </c>
    </row>
    <row r="95" spans="1:34" ht="15.75" hidden="1" thickBot="1">
      <c r="A95" s="65" t="s">
        <v>29</v>
      </c>
      <c r="B95" s="85" t="s">
        <v>91</v>
      </c>
      <c r="C95" s="85" t="str">
        <f>IF(B87&gt;"",B87,"")</f>
        <v>Andre Rodriguez</v>
      </c>
      <c r="D95" s="76">
        <v>2</v>
      </c>
      <c r="E95" s="66"/>
      <c r="F95" s="515"/>
      <c r="G95" s="516"/>
      <c r="H95" s="515"/>
      <c r="I95" s="516"/>
      <c r="J95" s="515"/>
      <c r="K95" s="516"/>
      <c r="L95" s="515"/>
      <c r="M95" s="516"/>
      <c r="N95" s="515"/>
      <c r="O95" s="516"/>
      <c r="P95" s="67">
        <f t="shared" si="49"/>
      </c>
      <c r="Q95" s="381">
        <f t="shared" si="50"/>
      </c>
      <c r="R95" s="382"/>
      <c r="S95" s="383"/>
      <c r="T95" s="371">
        <f t="shared" si="51"/>
        <v>0</v>
      </c>
      <c r="U95" s="372">
        <f t="shared" si="51"/>
        <v>0</v>
      </c>
      <c r="V95" s="373">
        <f t="shared" si="52"/>
        <v>0</v>
      </c>
      <c r="Y95" s="384">
        <f t="shared" si="53"/>
        <v>0</v>
      </c>
      <c r="Z95" s="387">
        <f t="shared" si="54"/>
        <v>0</v>
      </c>
      <c r="AA95" s="384">
        <f t="shared" si="55"/>
        <v>0</v>
      </c>
      <c r="AB95" s="387">
        <f t="shared" si="56"/>
        <v>0</v>
      </c>
      <c r="AC95" s="384">
        <f t="shared" si="57"/>
        <v>0</v>
      </c>
      <c r="AD95" s="387">
        <f t="shared" si="58"/>
        <v>0</v>
      </c>
      <c r="AE95" s="384">
        <f t="shared" si="59"/>
        <v>0</v>
      </c>
      <c r="AF95" s="387">
        <f t="shared" si="60"/>
        <v>0</v>
      </c>
      <c r="AG95" s="384">
        <f t="shared" si="61"/>
        <v>0</v>
      </c>
      <c r="AH95" s="387">
        <f t="shared" si="62"/>
        <v>0</v>
      </c>
    </row>
    <row r="96" spans="2:3" ht="15.75" hidden="1" thickBot="1" thickTop="1">
      <c r="B96" s="388"/>
      <c r="C96" s="388"/>
    </row>
    <row r="97" spans="1:19" ht="16.5" hidden="1" thickBot="1" thickTop="1">
      <c r="A97" s="341"/>
      <c r="B97" s="342" t="s">
        <v>48</v>
      </c>
      <c r="C97" s="343" t="s">
        <v>89</v>
      </c>
      <c r="D97" s="344"/>
      <c r="E97" s="343"/>
      <c r="F97" s="345"/>
      <c r="G97" s="344"/>
      <c r="H97" s="346" t="s">
        <v>55</v>
      </c>
      <c r="I97" s="347"/>
      <c r="J97" s="507" t="s">
        <v>90</v>
      </c>
      <c r="K97" s="508"/>
      <c r="L97" s="508"/>
      <c r="M97" s="509"/>
      <c r="N97" s="348"/>
      <c r="O97" s="349"/>
      <c r="P97" s="510" t="s">
        <v>57</v>
      </c>
      <c r="Q97" s="511"/>
      <c r="R97" s="511"/>
      <c r="S97" s="512"/>
    </row>
    <row r="98" spans="1:19" ht="15.75" hidden="1" thickBot="1">
      <c r="A98" s="353"/>
      <c r="B98" s="355" t="str">
        <f>'[1]Kehi'!$F$11</f>
        <v>SPTL ja Helsingin Piiri</v>
      </c>
      <c r="C98" s="356" t="s">
        <v>2</v>
      </c>
      <c r="D98" s="491"/>
      <c r="E98" s="492"/>
      <c r="F98" s="493"/>
      <c r="G98" s="455" t="s">
        <v>3</v>
      </c>
      <c r="H98" s="456"/>
      <c r="I98" s="456"/>
      <c r="J98" s="457">
        <f>'[1]Kehi'!$N$11</f>
        <v>38493</v>
      </c>
      <c r="K98" s="457"/>
      <c r="L98" s="457"/>
      <c r="M98" s="458"/>
      <c r="N98" s="357" t="s">
        <v>4</v>
      </c>
      <c r="O98" s="264"/>
      <c r="P98" s="418" t="s">
        <v>38</v>
      </c>
      <c r="Q98" s="460"/>
      <c r="R98" s="460"/>
      <c r="S98" s="385"/>
    </row>
    <row r="99" spans="1:22" ht="15" hidden="1" thickTop="1">
      <c r="A99" s="14"/>
      <c r="B99" s="91" t="s">
        <v>49</v>
      </c>
      <c r="C99" s="92" t="s">
        <v>50</v>
      </c>
      <c r="D99" s="474" t="s">
        <v>8</v>
      </c>
      <c r="E99" s="475"/>
      <c r="F99" s="474" t="s">
        <v>9</v>
      </c>
      <c r="G99" s="475"/>
      <c r="H99" s="474" t="s">
        <v>10</v>
      </c>
      <c r="I99" s="475"/>
      <c r="J99" s="474" t="s">
        <v>11</v>
      </c>
      <c r="K99" s="475"/>
      <c r="L99" s="474"/>
      <c r="M99" s="475"/>
      <c r="N99" s="15" t="s">
        <v>12</v>
      </c>
      <c r="O99" s="16" t="s">
        <v>13</v>
      </c>
      <c r="P99" s="17" t="s">
        <v>14</v>
      </c>
      <c r="Q99" s="18"/>
      <c r="R99" s="476" t="s">
        <v>47</v>
      </c>
      <c r="S99" s="417"/>
      <c r="T99" s="482" t="s">
        <v>15</v>
      </c>
      <c r="U99" s="354"/>
      <c r="V99" s="358" t="s">
        <v>16</v>
      </c>
    </row>
    <row r="100" spans="1:22" ht="15" hidden="1">
      <c r="A100" s="20" t="s">
        <v>8</v>
      </c>
      <c r="B100" s="77" t="s">
        <v>36</v>
      </c>
      <c r="C100" s="78" t="s">
        <v>0</v>
      </c>
      <c r="D100" s="21"/>
      <c r="E100" s="22"/>
      <c r="F100" s="23">
        <f>+P110</f>
      </c>
      <c r="G100" s="24">
        <f>+Q110</f>
      </c>
      <c r="H100" s="23">
        <f>P106</f>
      </c>
      <c r="I100" s="24">
        <f>Q106</f>
      </c>
      <c r="J100" s="23">
        <f>P108</f>
      </c>
      <c r="K100" s="24">
        <f>Q108</f>
      </c>
      <c r="L100" s="23"/>
      <c r="M100" s="24"/>
      <c r="N100" s="25">
        <f>IF(SUM(D100:M100)=0,"",COUNTIF(E100:E103,"3"))</f>
      </c>
      <c r="O100" s="26">
        <f>IF(SUM(E100:N100)=0,"",COUNTIF(D100:D103,"3"))</f>
      </c>
      <c r="P100" s="27">
        <f>IF(SUM(D100:M100)=0,"",SUM(E100:E103))</f>
      </c>
      <c r="Q100" s="28">
        <f>IF(SUM(D100:M100)=0,"",SUM(D100:D103))</f>
      </c>
      <c r="R100" s="464"/>
      <c r="S100" s="465"/>
      <c r="T100" s="359">
        <f>+T106+T108+T110</f>
        <v>0</v>
      </c>
      <c r="U100" s="359">
        <f>+U106+U108+U110</f>
        <v>0</v>
      </c>
      <c r="V100" s="360">
        <f>+T100-U100</f>
        <v>0</v>
      </c>
    </row>
    <row r="101" spans="1:22" ht="15" hidden="1">
      <c r="A101" s="31" t="s">
        <v>9</v>
      </c>
      <c r="B101" s="77" t="s">
        <v>92</v>
      </c>
      <c r="C101" s="78" t="s">
        <v>18</v>
      </c>
      <c r="D101" s="32">
        <f>+Q110</f>
      </c>
      <c r="E101" s="33">
        <f>+P110</f>
      </c>
      <c r="F101" s="34"/>
      <c r="G101" s="35"/>
      <c r="H101" s="32">
        <f>P109</f>
      </c>
      <c r="I101" s="33">
        <f>Q109</f>
      </c>
      <c r="J101" s="32">
        <f>P107</f>
      </c>
      <c r="K101" s="33">
        <f>Q107</f>
      </c>
      <c r="L101" s="32"/>
      <c r="M101" s="33"/>
      <c r="N101" s="25">
        <f>IF(SUM(D101:M101)=0,"",COUNTIF(G100:G103,"3"))</f>
      </c>
      <c r="O101" s="26">
        <f>IF(SUM(E101:N101)=0,"",COUNTIF(F100:F103,"3"))</f>
      </c>
      <c r="P101" s="27">
        <f>IF(SUM(D101:M101)=0,"",SUM(G100:G103))</f>
      </c>
      <c r="Q101" s="28">
        <f>IF(SUM(D101:M101)=0,"",SUM(F100:F103))</f>
      </c>
      <c r="R101" s="464"/>
      <c r="S101" s="465"/>
      <c r="T101" s="359">
        <f>+T107+T109+U110</f>
        <v>0</v>
      </c>
      <c r="U101" s="359">
        <f>+U107+U109+T110</f>
        <v>0</v>
      </c>
      <c r="V101" s="360">
        <f>+T101-U101</f>
        <v>0</v>
      </c>
    </row>
    <row r="102" spans="1:22" ht="15" hidden="1">
      <c r="A102" s="31" t="s">
        <v>10</v>
      </c>
      <c r="B102" s="77" t="s">
        <v>93</v>
      </c>
      <c r="C102" s="78" t="s">
        <v>31</v>
      </c>
      <c r="D102" s="32">
        <f>+Q106</f>
      </c>
      <c r="E102" s="33">
        <f>+P106</f>
      </c>
      <c r="F102" s="32">
        <f>Q109</f>
      </c>
      <c r="G102" s="33">
        <f>P109</f>
      </c>
      <c r="H102" s="34"/>
      <c r="I102" s="35"/>
      <c r="J102" s="32">
        <f>P111</f>
      </c>
      <c r="K102" s="33">
        <f>Q111</f>
      </c>
      <c r="L102" s="32"/>
      <c r="M102" s="33"/>
      <c r="N102" s="25">
        <f>IF(SUM(D102:M102)=0,"",COUNTIF(I100:I103,"3"))</f>
      </c>
      <c r="O102" s="26">
        <f>IF(SUM(E102:N102)=0,"",COUNTIF(H100:H103,"3"))</f>
      </c>
      <c r="P102" s="27">
        <f>IF(SUM(D102:M102)=0,"",SUM(I100:I103))</f>
      </c>
      <c r="Q102" s="28">
        <f>IF(SUM(D102:M102)=0,"",SUM(H100:H103))</f>
      </c>
      <c r="R102" s="464"/>
      <c r="S102" s="465"/>
      <c r="T102" s="359">
        <f>+U106+U109+T111</f>
        <v>0</v>
      </c>
      <c r="U102" s="359">
        <f>+T106+T109+U111</f>
        <v>0</v>
      </c>
      <c r="V102" s="360">
        <f>+T102-U102</f>
        <v>0</v>
      </c>
    </row>
    <row r="103" spans="1:22" ht="15" hidden="1">
      <c r="A103" s="31" t="s">
        <v>11</v>
      </c>
      <c r="B103" s="79" t="s">
        <v>85</v>
      </c>
      <c r="C103" s="78" t="s">
        <v>33</v>
      </c>
      <c r="D103" s="32">
        <f>Q108</f>
      </c>
      <c r="E103" s="33">
        <f>P108</f>
      </c>
      <c r="F103" s="32">
        <f>Q107</f>
      </c>
      <c r="G103" s="33">
        <f>P107</f>
      </c>
      <c r="H103" s="32">
        <f>Q111</f>
      </c>
      <c r="I103" s="33">
        <f>P111</f>
      </c>
      <c r="J103" s="34"/>
      <c r="K103" s="35"/>
      <c r="L103" s="32"/>
      <c r="M103" s="33"/>
      <c r="N103" s="25">
        <f>IF(SUM(D103:M103)=0,"",COUNTIF(K100:K103,"3"))</f>
      </c>
      <c r="O103" s="26">
        <f>IF(SUM(E103:N103)=0,"",COUNTIF(J100:J103,"3"))</f>
      </c>
      <c r="P103" s="27">
        <f>IF(SUM(D103:M104)=0,"",SUM(K100:K103))</f>
      </c>
      <c r="Q103" s="28">
        <f>IF(SUM(D103:M103)=0,"",SUM(J100:J103))</f>
      </c>
      <c r="R103" s="464"/>
      <c r="S103" s="465"/>
      <c r="T103" s="359">
        <f>+U107+U108+U111</f>
        <v>0</v>
      </c>
      <c r="U103" s="359">
        <f>+T107+T108+T111</f>
        <v>0</v>
      </c>
      <c r="V103" s="360">
        <f>+T103-U103</f>
        <v>0</v>
      </c>
    </row>
    <row r="104" spans="1:24" ht="15" hidden="1" thickTop="1">
      <c r="A104" s="36"/>
      <c r="B104" s="361" t="s">
        <v>32</v>
      </c>
      <c r="C104" s="80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  <c r="S104" s="40"/>
      <c r="T104" s="362"/>
      <c r="U104" s="363" t="s">
        <v>22</v>
      </c>
      <c r="V104" s="364">
        <f>SUM(V100:V103)</f>
        <v>0</v>
      </c>
      <c r="W104" s="363" t="str">
        <f>IF(V104=0,"OK","Virhe")</f>
        <v>OK</v>
      </c>
      <c r="X104" s="365"/>
    </row>
    <row r="105" spans="1:22" ht="15" hidden="1" thickBot="1">
      <c r="A105" s="45"/>
      <c r="B105" s="81" t="s">
        <v>41</v>
      </c>
      <c r="C105" s="82"/>
      <c r="D105" s="72" t="s">
        <v>39</v>
      </c>
      <c r="E105" s="73"/>
      <c r="F105" s="466" t="s">
        <v>42</v>
      </c>
      <c r="G105" s="467"/>
      <c r="H105" s="468" t="s">
        <v>43</v>
      </c>
      <c r="I105" s="467"/>
      <c r="J105" s="468" t="s">
        <v>44</v>
      </c>
      <c r="K105" s="467"/>
      <c r="L105" s="468" t="s">
        <v>45</v>
      </c>
      <c r="M105" s="467"/>
      <c r="N105" s="468" t="s">
        <v>46</v>
      </c>
      <c r="O105" s="467"/>
      <c r="P105" s="469" t="s">
        <v>23</v>
      </c>
      <c r="Q105" s="470"/>
      <c r="S105" s="47"/>
      <c r="T105" s="366" t="s">
        <v>15</v>
      </c>
      <c r="U105" s="367"/>
      <c r="V105" s="358" t="s">
        <v>16</v>
      </c>
    </row>
    <row r="106" spans="1:34" ht="15" hidden="1">
      <c r="A106" s="50" t="s">
        <v>24</v>
      </c>
      <c r="B106" s="83" t="str">
        <f>IF(B100&gt;"",B100,"")</f>
        <v>Pauli Hietikko</v>
      </c>
      <c r="C106" s="83" t="str">
        <f>IF(B102&gt;"",B102,"")</f>
        <v>Alo Peegel</v>
      </c>
      <c r="D106" s="74">
        <v>4</v>
      </c>
      <c r="E106" s="51"/>
      <c r="F106" s="462"/>
      <c r="G106" s="463"/>
      <c r="H106" s="519"/>
      <c r="I106" s="520"/>
      <c r="J106" s="519"/>
      <c r="K106" s="520"/>
      <c r="L106" s="519"/>
      <c r="M106" s="520"/>
      <c r="N106" s="521"/>
      <c r="O106" s="520"/>
      <c r="P106" s="52">
        <f aca="true" t="shared" si="63" ref="P106:P111">IF(COUNT(F106:N106)=0,"",COUNTIF(F106:N106,"&gt;=0"))</f>
      </c>
      <c r="Q106" s="368">
        <f aca="true" t="shared" si="64" ref="Q106:Q111">IF(COUNT(F106:N106)=0,"",(IF(LEFT(F106,1)="-",1,0)+IF(LEFT(H106,1)="-",1,0)+IF(LEFT(J106,1)="-",1,0)+IF(LEFT(L106,1)="-",1,0)+IF(LEFT(N106,1)="-",1,0)))</f>
      </c>
      <c r="R106" s="369"/>
      <c r="S106" s="370"/>
      <c r="T106" s="371">
        <f aca="true" t="shared" si="65" ref="T106:U111">+Y106+AA106+AC106+AE106+AG106</f>
        <v>0</v>
      </c>
      <c r="U106" s="372">
        <f t="shared" si="65"/>
        <v>0</v>
      </c>
      <c r="V106" s="373">
        <f aca="true" t="shared" si="66" ref="V106:V111">+T106-U106</f>
        <v>0</v>
      </c>
      <c r="Y106" s="374">
        <f aca="true" t="shared" si="67" ref="Y106:Y111">IF(F106="",0,IF(LEFT(F106,1)="-",ABS(F106),(IF(F106&gt;9,F106+2,11))))</f>
        <v>0</v>
      </c>
      <c r="Z106" s="375">
        <f aca="true" t="shared" si="68" ref="Z106:Z111">IF(F106="",0,IF(LEFT(F106,1)="-",(IF(ABS(F106)&gt;9,(ABS(F106)+2),11)),F106))</f>
        <v>0</v>
      </c>
      <c r="AA106" s="374">
        <f aca="true" t="shared" si="69" ref="AA106:AA111">IF(H106="",0,IF(LEFT(H106,1)="-",ABS(H106),(IF(H106&gt;9,H106+2,11))))</f>
        <v>0</v>
      </c>
      <c r="AB106" s="375">
        <f aca="true" t="shared" si="70" ref="AB106:AB111">IF(H106="",0,IF(LEFT(H106,1)="-",(IF(ABS(H106)&gt;9,(ABS(H106)+2),11)),H106))</f>
        <v>0</v>
      </c>
      <c r="AC106" s="374">
        <f aca="true" t="shared" si="71" ref="AC106:AC111">IF(J106="",0,IF(LEFT(J106,1)="-",ABS(J106),(IF(J106&gt;9,J106+2,11))))</f>
        <v>0</v>
      </c>
      <c r="AD106" s="375">
        <f aca="true" t="shared" si="72" ref="AD106:AD111">IF(J106="",0,IF(LEFT(J106,1)="-",(IF(ABS(J106)&gt;9,(ABS(J106)+2),11)),J106))</f>
        <v>0</v>
      </c>
      <c r="AE106" s="374">
        <f aca="true" t="shared" si="73" ref="AE106:AE111">IF(L106="",0,IF(LEFT(L106,1)="-",ABS(L106),(IF(L106&gt;9,L106+2,11))))</f>
        <v>0</v>
      </c>
      <c r="AF106" s="375">
        <f aca="true" t="shared" si="74" ref="AF106:AF111">IF(L106="",0,IF(LEFT(L106,1)="-",(IF(ABS(L106)&gt;9,(ABS(L106)+2),11)),L106))</f>
        <v>0</v>
      </c>
      <c r="AG106" s="374">
        <f aca="true" t="shared" si="75" ref="AG106:AG111">IF(N106="",0,IF(LEFT(N106,1)="-",ABS(N106),(IF(N106&gt;9,N106+2,11))))</f>
        <v>0</v>
      </c>
      <c r="AH106" s="375">
        <f aca="true" t="shared" si="76" ref="AH106:AH111">IF(N106="",0,IF(LEFT(N106,1)="-",(IF(ABS(N106)&gt;9,(ABS(N106)+2),11)),N106))</f>
        <v>0</v>
      </c>
    </row>
    <row r="107" spans="1:34" ht="15" hidden="1">
      <c r="A107" s="50" t="s">
        <v>25</v>
      </c>
      <c r="B107" s="83" t="str">
        <f>IF(B101&gt;"",B101,"")</f>
        <v>Olli Tiainen</v>
      </c>
      <c r="C107" s="83" t="str">
        <f>IF(B103&gt;"",B103,"")</f>
        <v>Erik Ekberg</v>
      </c>
      <c r="D107" s="75">
        <v>1</v>
      </c>
      <c r="E107" s="51"/>
      <c r="F107" s="513"/>
      <c r="G107" s="514"/>
      <c r="H107" s="513"/>
      <c r="I107" s="514"/>
      <c r="J107" s="513"/>
      <c r="K107" s="514"/>
      <c r="L107" s="513"/>
      <c r="M107" s="514"/>
      <c r="N107" s="513"/>
      <c r="O107" s="514"/>
      <c r="P107" s="52">
        <f t="shared" si="63"/>
      </c>
      <c r="Q107" s="368">
        <f t="shared" si="64"/>
      </c>
      <c r="R107" s="377"/>
      <c r="S107" s="378"/>
      <c r="T107" s="371">
        <f t="shared" si="65"/>
        <v>0</v>
      </c>
      <c r="U107" s="372">
        <f t="shared" si="65"/>
        <v>0</v>
      </c>
      <c r="V107" s="373">
        <f t="shared" si="66"/>
        <v>0</v>
      </c>
      <c r="Y107" s="379">
        <f t="shared" si="67"/>
        <v>0</v>
      </c>
      <c r="Z107" s="380">
        <f t="shared" si="68"/>
        <v>0</v>
      </c>
      <c r="AA107" s="379">
        <f t="shared" si="69"/>
        <v>0</v>
      </c>
      <c r="AB107" s="380">
        <f t="shared" si="70"/>
        <v>0</v>
      </c>
      <c r="AC107" s="379">
        <f t="shared" si="71"/>
        <v>0</v>
      </c>
      <c r="AD107" s="380">
        <f t="shared" si="72"/>
        <v>0</v>
      </c>
      <c r="AE107" s="379">
        <f t="shared" si="73"/>
        <v>0</v>
      </c>
      <c r="AF107" s="380">
        <f t="shared" si="74"/>
        <v>0</v>
      </c>
      <c r="AG107" s="379">
        <f t="shared" si="75"/>
        <v>0</v>
      </c>
      <c r="AH107" s="380">
        <f t="shared" si="76"/>
        <v>0</v>
      </c>
    </row>
    <row r="108" spans="1:34" ht="15.75" hidden="1" thickBot="1">
      <c r="A108" s="50" t="s">
        <v>26</v>
      </c>
      <c r="B108" s="84" t="str">
        <f>IF(B100&gt;"",B100,"")</f>
        <v>Pauli Hietikko</v>
      </c>
      <c r="C108" s="84" t="str">
        <f>IF(B103&gt;"",B103,"")</f>
        <v>Erik Ekberg</v>
      </c>
      <c r="D108" s="72">
        <v>3</v>
      </c>
      <c r="E108" s="46"/>
      <c r="F108" s="517"/>
      <c r="G108" s="518"/>
      <c r="H108" s="517"/>
      <c r="I108" s="518"/>
      <c r="J108" s="517"/>
      <c r="K108" s="518"/>
      <c r="L108" s="517"/>
      <c r="M108" s="518"/>
      <c r="N108" s="517"/>
      <c r="O108" s="518"/>
      <c r="P108" s="52">
        <f t="shared" si="63"/>
      </c>
      <c r="Q108" s="368">
        <f t="shared" si="64"/>
      </c>
      <c r="R108" s="377"/>
      <c r="S108" s="378"/>
      <c r="T108" s="371">
        <f t="shared" si="65"/>
        <v>0</v>
      </c>
      <c r="U108" s="372">
        <f t="shared" si="65"/>
        <v>0</v>
      </c>
      <c r="V108" s="373">
        <f t="shared" si="66"/>
        <v>0</v>
      </c>
      <c r="Y108" s="379">
        <f t="shared" si="67"/>
        <v>0</v>
      </c>
      <c r="Z108" s="380">
        <f t="shared" si="68"/>
        <v>0</v>
      </c>
      <c r="AA108" s="379">
        <f t="shared" si="69"/>
        <v>0</v>
      </c>
      <c r="AB108" s="380">
        <f t="shared" si="70"/>
        <v>0</v>
      </c>
      <c r="AC108" s="379">
        <f t="shared" si="71"/>
        <v>0</v>
      </c>
      <c r="AD108" s="380">
        <f t="shared" si="72"/>
        <v>0</v>
      </c>
      <c r="AE108" s="379">
        <f t="shared" si="73"/>
        <v>0</v>
      </c>
      <c r="AF108" s="380">
        <f t="shared" si="74"/>
        <v>0</v>
      </c>
      <c r="AG108" s="379">
        <f t="shared" si="75"/>
        <v>0</v>
      </c>
      <c r="AH108" s="380">
        <f t="shared" si="76"/>
        <v>0</v>
      </c>
    </row>
    <row r="109" spans="1:34" ht="15" hidden="1">
      <c r="A109" s="50" t="s">
        <v>27</v>
      </c>
      <c r="B109" s="83" t="str">
        <f>IF(B101&gt;"",B101,"")</f>
        <v>Olli Tiainen</v>
      </c>
      <c r="C109" s="83" t="str">
        <f>IF(B102&gt;"",B102,"")</f>
        <v>Alo Peegel</v>
      </c>
      <c r="D109" s="74">
        <v>4</v>
      </c>
      <c r="E109" s="51"/>
      <c r="F109" s="519"/>
      <c r="G109" s="520"/>
      <c r="H109" s="519"/>
      <c r="I109" s="520"/>
      <c r="J109" s="519"/>
      <c r="K109" s="520"/>
      <c r="L109" s="519"/>
      <c r="M109" s="520"/>
      <c r="N109" s="519"/>
      <c r="O109" s="520"/>
      <c r="P109" s="52">
        <f t="shared" si="63"/>
      </c>
      <c r="Q109" s="368">
        <f t="shared" si="64"/>
      </c>
      <c r="R109" s="377"/>
      <c r="S109" s="378"/>
      <c r="T109" s="371">
        <f t="shared" si="65"/>
        <v>0</v>
      </c>
      <c r="U109" s="372">
        <f t="shared" si="65"/>
        <v>0</v>
      </c>
      <c r="V109" s="373">
        <f t="shared" si="66"/>
        <v>0</v>
      </c>
      <c r="Y109" s="379">
        <f t="shared" si="67"/>
        <v>0</v>
      </c>
      <c r="Z109" s="380">
        <f t="shared" si="68"/>
        <v>0</v>
      </c>
      <c r="AA109" s="379">
        <f t="shared" si="69"/>
        <v>0</v>
      </c>
      <c r="AB109" s="380">
        <f t="shared" si="70"/>
        <v>0</v>
      </c>
      <c r="AC109" s="379">
        <f t="shared" si="71"/>
        <v>0</v>
      </c>
      <c r="AD109" s="380">
        <f t="shared" si="72"/>
        <v>0</v>
      </c>
      <c r="AE109" s="379">
        <f t="shared" si="73"/>
        <v>0</v>
      </c>
      <c r="AF109" s="380">
        <f t="shared" si="74"/>
        <v>0</v>
      </c>
      <c r="AG109" s="379">
        <f t="shared" si="75"/>
        <v>0</v>
      </c>
      <c r="AH109" s="380">
        <f t="shared" si="76"/>
        <v>0</v>
      </c>
    </row>
    <row r="110" spans="1:34" ht="15" hidden="1">
      <c r="A110" s="50" t="s">
        <v>28</v>
      </c>
      <c r="B110" s="83" t="str">
        <f>IF(B100&gt;"",B100,"")</f>
        <v>Pauli Hietikko</v>
      </c>
      <c r="C110" s="83" t="str">
        <f>IF(B101&gt;"",B101,"")</f>
        <v>Olli Tiainen</v>
      </c>
      <c r="D110" s="75">
        <v>3</v>
      </c>
      <c r="E110" s="51"/>
      <c r="F110" s="513"/>
      <c r="G110" s="514"/>
      <c r="H110" s="513"/>
      <c r="I110" s="514"/>
      <c r="J110" s="461"/>
      <c r="K110" s="514"/>
      <c r="L110" s="513"/>
      <c r="M110" s="514"/>
      <c r="N110" s="513"/>
      <c r="O110" s="514"/>
      <c r="P110" s="52">
        <f t="shared" si="63"/>
      </c>
      <c r="Q110" s="368">
        <f t="shared" si="64"/>
      </c>
      <c r="R110" s="377"/>
      <c r="S110" s="378"/>
      <c r="T110" s="371">
        <f t="shared" si="65"/>
        <v>0</v>
      </c>
      <c r="U110" s="372">
        <f t="shared" si="65"/>
        <v>0</v>
      </c>
      <c r="V110" s="373">
        <f t="shared" si="66"/>
        <v>0</v>
      </c>
      <c r="Y110" s="379">
        <f t="shared" si="67"/>
        <v>0</v>
      </c>
      <c r="Z110" s="380">
        <f t="shared" si="68"/>
        <v>0</v>
      </c>
      <c r="AA110" s="379">
        <f t="shared" si="69"/>
        <v>0</v>
      </c>
      <c r="AB110" s="380">
        <f t="shared" si="70"/>
        <v>0</v>
      </c>
      <c r="AC110" s="379">
        <f t="shared" si="71"/>
        <v>0</v>
      </c>
      <c r="AD110" s="380">
        <f t="shared" si="72"/>
        <v>0</v>
      </c>
      <c r="AE110" s="379">
        <f t="shared" si="73"/>
        <v>0</v>
      </c>
      <c r="AF110" s="380">
        <f t="shared" si="74"/>
        <v>0</v>
      </c>
      <c r="AG110" s="379">
        <f t="shared" si="75"/>
        <v>0</v>
      </c>
      <c r="AH110" s="380">
        <f t="shared" si="76"/>
        <v>0</v>
      </c>
    </row>
    <row r="111" spans="1:34" ht="15.75" hidden="1" thickBot="1">
      <c r="A111" s="65" t="s">
        <v>29</v>
      </c>
      <c r="B111" s="85" t="s">
        <v>93</v>
      </c>
      <c r="C111" s="85" t="str">
        <f>IF(B103&gt;"",B103,"")</f>
        <v>Erik Ekberg</v>
      </c>
      <c r="D111" s="76">
        <v>2</v>
      </c>
      <c r="E111" s="66"/>
      <c r="F111" s="515"/>
      <c r="G111" s="516"/>
      <c r="H111" s="515"/>
      <c r="I111" s="516"/>
      <c r="J111" s="515"/>
      <c r="K111" s="516"/>
      <c r="L111" s="515"/>
      <c r="M111" s="516"/>
      <c r="N111" s="515"/>
      <c r="O111" s="516"/>
      <c r="P111" s="67">
        <f t="shared" si="63"/>
      </c>
      <c r="Q111" s="381">
        <f t="shared" si="64"/>
      </c>
      <c r="R111" s="382"/>
      <c r="S111" s="383"/>
      <c r="T111" s="371">
        <f t="shared" si="65"/>
        <v>0</v>
      </c>
      <c r="U111" s="372">
        <f t="shared" si="65"/>
        <v>0</v>
      </c>
      <c r="V111" s="373">
        <f t="shared" si="66"/>
        <v>0</v>
      </c>
      <c r="Y111" s="384">
        <f t="shared" si="67"/>
        <v>0</v>
      </c>
      <c r="Z111" s="387">
        <f t="shared" si="68"/>
        <v>0</v>
      </c>
      <c r="AA111" s="384">
        <f t="shared" si="69"/>
        <v>0</v>
      </c>
      <c r="AB111" s="387">
        <f t="shared" si="70"/>
        <v>0</v>
      </c>
      <c r="AC111" s="384">
        <f t="shared" si="71"/>
        <v>0</v>
      </c>
      <c r="AD111" s="387">
        <f t="shared" si="72"/>
        <v>0</v>
      </c>
      <c r="AE111" s="384">
        <f t="shared" si="73"/>
        <v>0</v>
      </c>
      <c r="AF111" s="387">
        <f t="shared" si="74"/>
        <v>0</v>
      </c>
      <c r="AG111" s="384">
        <f t="shared" si="75"/>
        <v>0</v>
      </c>
      <c r="AH111" s="387">
        <f t="shared" si="76"/>
        <v>0</v>
      </c>
    </row>
    <row r="112" spans="2:3" ht="15.75" hidden="1" thickBot="1" thickTop="1">
      <c r="B112" s="388"/>
      <c r="C112" s="388"/>
    </row>
    <row r="113" spans="1:19" ht="16.5" hidden="1" thickBot="1" thickTop="1">
      <c r="A113" s="341"/>
      <c r="B113" s="342" t="s">
        <v>48</v>
      </c>
      <c r="C113" s="343" t="s">
        <v>89</v>
      </c>
      <c r="D113" s="344"/>
      <c r="E113" s="343"/>
      <c r="F113" s="345"/>
      <c r="G113" s="344"/>
      <c r="H113" s="346" t="s">
        <v>56</v>
      </c>
      <c r="I113" s="347"/>
      <c r="J113" s="507" t="s">
        <v>90</v>
      </c>
      <c r="K113" s="508"/>
      <c r="L113" s="508"/>
      <c r="M113" s="509"/>
      <c r="N113" s="348"/>
      <c r="O113" s="349"/>
      <c r="P113" s="510" t="s">
        <v>58</v>
      </c>
      <c r="Q113" s="511"/>
      <c r="R113" s="511"/>
      <c r="S113" s="512"/>
    </row>
    <row r="114" spans="1:19" ht="15.75" hidden="1" thickBot="1">
      <c r="A114" s="353"/>
      <c r="B114" s="355" t="str">
        <f>'[1]Kehi'!$F$11</f>
        <v>SPTL ja Helsingin Piiri</v>
      </c>
      <c r="C114" s="356" t="s">
        <v>2</v>
      </c>
      <c r="D114" s="491"/>
      <c r="E114" s="492"/>
      <c r="F114" s="493"/>
      <c r="G114" s="455" t="s">
        <v>3</v>
      </c>
      <c r="H114" s="456"/>
      <c r="I114" s="456"/>
      <c r="J114" s="457">
        <f>'[1]Kehi'!$N$11</f>
        <v>38493</v>
      </c>
      <c r="K114" s="457"/>
      <c r="L114" s="457"/>
      <c r="M114" s="458"/>
      <c r="N114" s="357" t="s">
        <v>4</v>
      </c>
      <c r="O114" s="264"/>
      <c r="P114" s="418" t="s">
        <v>38</v>
      </c>
      <c r="Q114" s="460"/>
      <c r="R114" s="460"/>
      <c r="S114" s="385"/>
    </row>
    <row r="115" spans="1:22" ht="15" hidden="1" thickTop="1">
      <c r="A115" s="14"/>
      <c r="B115" s="91" t="s">
        <v>49</v>
      </c>
      <c r="C115" s="92" t="s">
        <v>50</v>
      </c>
      <c r="D115" s="474" t="s">
        <v>8</v>
      </c>
      <c r="E115" s="475"/>
      <c r="F115" s="474" t="s">
        <v>9</v>
      </c>
      <c r="G115" s="475"/>
      <c r="H115" s="474" t="s">
        <v>10</v>
      </c>
      <c r="I115" s="475"/>
      <c r="J115" s="474" t="s">
        <v>11</v>
      </c>
      <c r="K115" s="475"/>
      <c r="L115" s="474"/>
      <c r="M115" s="475"/>
      <c r="N115" s="15" t="s">
        <v>12</v>
      </c>
      <c r="O115" s="16" t="s">
        <v>13</v>
      </c>
      <c r="P115" s="17" t="s">
        <v>14</v>
      </c>
      <c r="Q115" s="18"/>
      <c r="R115" s="476" t="s">
        <v>47</v>
      </c>
      <c r="S115" s="417"/>
      <c r="T115" s="482" t="s">
        <v>15</v>
      </c>
      <c r="U115" s="354"/>
      <c r="V115" s="358" t="s">
        <v>16</v>
      </c>
    </row>
    <row r="116" spans="1:22" ht="15" hidden="1">
      <c r="A116" s="20" t="s">
        <v>8</v>
      </c>
      <c r="B116" s="77" t="s">
        <v>77</v>
      </c>
      <c r="C116" s="78" t="s">
        <v>70</v>
      </c>
      <c r="D116" s="21"/>
      <c r="E116" s="22"/>
      <c r="F116" s="23">
        <f>+P126</f>
      </c>
      <c r="G116" s="24">
        <f>+Q126</f>
      </c>
      <c r="H116" s="23">
        <f>P122</f>
      </c>
      <c r="I116" s="24">
        <f>Q122</f>
      </c>
      <c r="J116" s="23">
        <f>P124</f>
      </c>
      <c r="K116" s="24">
        <f>Q124</f>
      </c>
      <c r="L116" s="23"/>
      <c r="M116" s="24"/>
      <c r="N116" s="25">
        <f>IF(SUM(D116:M116)=0,"",COUNTIF(E116:E119,"3"))</f>
      </c>
      <c r="O116" s="26">
        <f>IF(SUM(E116:N116)=0,"",COUNTIF(D116:D119,"3"))</f>
      </c>
      <c r="P116" s="27">
        <f>IF(SUM(D116:M116)=0,"",SUM(E116:E119))</f>
      </c>
      <c r="Q116" s="28">
        <f>IF(SUM(D116:M116)=0,"",SUM(D116:D119))</f>
      </c>
      <c r="R116" s="464"/>
      <c r="S116" s="465"/>
      <c r="T116" s="359">
        <f>+T122+T124+T126</f>
        <v>0</v>
      </c>
      <c r="U116" s="359">
        <f>+U122+U124+U126</f>
        <v>0</v>
      </c>
      <c r="V116" s="360">
        <f>+T116-U116</f>
        <v>0</v>
      </c>
    </row>
    <row r="117" spans="1:22" ht="15" hidden="1">
      <c r="A117" s="31" t="s">
        <v>9</v>
      </c>
      <c r="B117" s="77" t="s">
        <v>20</v>
      </c>
      <c r="C117" s="78" t="s">
        <v>21</v>
      </c>
      <c r="D117" s="32">
        <f>+Q126</f>
      </c>
      <c r="E117" s="33">
        <f>+P126</f>
      </c>
      <c r="F117" s="34"/>
      <c r="G117" s="35"/>
      <c r="H117" s="32">
        <f>P125</f>
      </c>
      <c r="I117" s="33">
        <f>Q125</f>
      </c>
      <c r="J117" s="32">
        <f>P123</f>
      </c>
      <c r="K117" s="33">
        <f>Q123</f>
      </c>
      <c r="L117" s="32"/>
      <c r="M117" s="33"/>
      <c r="N117" s="25">
        <f>IF(SUM(D117:M117)=0,"",COUNTIF(G116:G119,"3"))</f>
      </c>
      <c r="O117" s="26">
        <f>IF(SUM(E117:N117)=0,"",COUNTIF(F116:F119,"3"))</f>
      </c>
      <c r="P117" s="27">
        <f>IF(SUM(D117:M117)=0,"",SUM(G116:G119))</f>
      </c>
      <c r="Q117" s="28">
        <f>IF(SUM(D117:M117)=0,"",SUM(F116:F119))</f>
      </c>
      <c r="R117" s="464"/>
      <c r="S117" s="465"/>
      <c r="T117" s="359">
        <f>+T123+T125+U126</f>
        <v>0</v>
      </c>
      <c r="U117" s="359">
        <f>+U123+U125+T126</f>
        <v>0</v>
      </c>
      <c r="V117" s="360">
        <f>+T117-U117</f>
        <v>0</v>
      </c>
    </row>
    <row r="118" spans="1:22" ht="15" hidden="1">
      <c r="A118" s="31" t="s">
        <v>10</v>
      </c>
      <c r="B118" s="77" t="s">
        <v>84</v>
      </c>
      <c r="C118" s="78" t="s">
        <v>19</v>
      </c>
      <c r="D118" s="32">
        <f>+Q122</f>
      </c>
      <c r="E118" s="33">
        <f>+P122</f>
      </c>
      <c r="F118" s="32">
        <f>Q125</f>
      </c>
      <c r="G118" s="33">
        <f>P125</f>
      </c>
      <c r="H118" s="34"/>
      <c r="I118" s="35"/>
      <c r="J118" s="32">
        <f>P127</f>
      </c>
      <c r="K118" s="33">
        <f>Q127</f>
      </c>
      <c r="L118" s="32"/>
      <c r="M118" s="33"/>
      <c r="N118" s="25">
        <f>IF(SUM(D118:M118)=0,"",COUNTIF(I116:I119,"3"))</f>
      </c>
      <c r="O118" s="26">
        <f>IF(SUM(E118:N118)=0,"",COUNTIF(H116:H119,"3"))</f>
      </c>
      <c r="P118" s="27">
        <f>IF(SUM(D118:M118)=0,"",SUM(I116:I119))</f>
      </c>
      <c r="Q118" s="28">
        <f>IF(SUM(D118:M118)=0,"",SUM(H116:H119))</f>
      </c>
      <c r="R118" s="464"/>
      <c r="S118" s="465"/>
      <c r="T118" s="359">
        <f>+U122+U125+T127</f>
        <v>0</v>
      </c>
      <c r="U118" s="359">
        <f>+T122+T125+U127</f>
        <v>0</v>
      </c>
      <c r="V118" s="360">
        <f>+T118-U118</f>
        <v>0</v>
      </c>
    </row>
    <row r="119" spans="1:22" ht="15" hidden="1">
      <c r="A119" s="31" t="s">
        <v>11</v>
      </c>
      <c r="B119" s="79" t="s">
        <v>88</v>
      </c>
      <c r="C119" s="78" t="s">
        <v>33</v>
      </c>
      <c r="D119" s="32">
        <f>Q124</f>
      </c>
      <c r="E119" s="33">
        <f>P124</f>
      </c>
      <c r="F119" s="32">
        <f>Q123</f>
      </c>
      <c r="G119" s="33">
        <f>P123</f>
      </c>
      <c r="H119" s="32">
        <f>Q127</f>
      </c>
      <c r="I119" s="33">
        <f>P127</f>
      </c>
      <c r="J119" s="34"/>
      <c r="K119" s="35"/>
      <c r="L119" s="32"/>
      <c r="M119" s="33"/>
      <c r="N119" s="25">
        <f>IF(SUM(D119:M119)=0,"",COUNTIF(K116:K119,"3"))</f>
      </c>
      <c r="O119" s="26">
        <f>IF(SUM(E119:N119)=0,"",COUNTIF(J116:J119,"3"))</f>
      </c>
      <c r="P119" s="27">
        <f>IF(SUM(D119:M120)=0,"",SUM(K116:K119))</f>
      </c>
      <c r="Q119" s="28">
        <f>IF(SUM(D119:M119)=0,"",SUM(J116:J119))</f>
      </c>
      <c r="R119" s="464"/>
      <c r="S119" s="465"/>
      <c r="T119" s="359">
        <f>+U123+U124+U127</f>
        <v>0</v>
      </c>
      <c r="U119" s="359">
        <f>+T123+T124+T127</f>
        <v>0</v>
      </c>
      <c r="V119" s="360">
        <f>+T119-U119</f>
        <v>0</v>
      </c>
    </row>
    <row r="120" spans="1:24" ht="15" hidden="1" thickTop="1">
      <c r="A120" s="36"/>
      <c r="B120" s="361" t="s">
        <v>32</v>
      </c>
      <c r="C120" s="80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  <c r="S120" s="40"/>
      <c r="T120" s="362"/>
      <c r="U120" s="363" t="s">
        <v>22</v>
      </c>
      <c r="V120" s="364">
        <f>SUM(V116:V119)</f>
        <v>0</v>
      </c>
      <c r="W120" s="363" t="str">
        <f>IF(V120=0,"OK","Virhe")</f>
        <v>OK</v>
      </c>
      <c r="X120" s="365"/>
    </row>
    <row r="121" spans="1:22" ht="15" hidden="1" thickBot="1">
      <c r="A121" s="45"/>
      <c r="B121" s="81" t="s">
        <v>41</v>
      </c>
      <c r="C121" s="82"/>
      <c r="D121" s="72" t="s">
        <v>39</v>
      </c>
      <c r="E121" s="73"/>
      <c r="F121" s="466" t="s">
        <v>42</v>
      </c>
      <c r="G121" s="467"/>
      <c r="H121" s="468" t="s">
        <v>43</v>
      </c>
      <c r="I121" s="467"/>
      <c r="J121" s="468" t="s">
        <v>44</v>
      </c>
      <c r="K121" s="467"/>
      <c r="L121" s="468" t="s">
        <v>45</v>
      </c>
      <c r="M121" s="467"/>
      <c r="N121" s="468" t="s">
        <v>46</v>
      </c>
      <c r="O121" s="467"/>
      <c r="P121" s="469" t="s">
        <v>23</v>
      </c>
      <c r="Q121" s="470"/>
      <c r="S121" s="47"/>
      <c r="T121" s="366" t="s">
        <v>15</v>
      </c>
      <c r="U121" s="367"/>
      <c r="V121" s="358" t="s">
        <v>16</v>
      </c>
    </row>
    <row r="122" spans="1:34" ht="15" hidden="1">
      <c r="A122" s="50" t="s">
        <v>24</v>
      </c>
      <c r="B122" s="83" t="str">
        <f>IF(B116&gt;"",B116,"")</f>
        <v>Erik Lindmäe</v>
      </c>
      <c r="C122" s="83" t="str">
        <f>IF(B118&gt;"",B118,"")</f>
        <v>Mikael Frejborg</v>
      </c>
      <c r="D122" s="74">
        <v>4</v>
      </c>
      <c r="F122" s="462"/>
      <c r="G122" s="463"/>
      <c r="H122" s="519"/>
      <c r="I122" s="520"/>
      <c r="J122" s="519"/>
      <c r="K122" s="520"/>
      <c r="L122" s="519"/>
      <c r="M122" s="520"/>
      <c r="N122" s="521"/>
      <c r="O122" s="520"/>
      <c r="P122" s="52">
        <f aca="true" t="shared" si="77" ref="P122:P127">IF(COUNT(F122:N122)=0,"",COUNTIF(F122:N122,"&gt;=0"))</f>
      </c>
      <c r="Q122" s="368">
        <f aca="true" t="shared" si="78" ref="Q122:Q127">IF(COUNT(F122:N122)=0,"",(IF(LEFT(F122,1)="-",1,0)+IF(LEFT(H122,1)="-",1,0)+IF(LEFT(J122,1)="-",1,0)+IF(LEFT(L122,1)="-",1,0)+IF(LEFT(N122,1)="-",1,0)))</f>
      </c>
      <c r="R122" s="369"/>
      <c r="S122" s="370"/>
      <c r="T122" s="371">
        <f aca="true" t="shared" si="79" ref="T122:U127">+Y122+AA122+AC122+AE122+AG122</f>
        <v>0</v>
      </c>
      <c r="U122" s="372">
        <f t="shared" si="79"/>
        <v>0</v>
      </c>
      <c r="V122" s="373">
        <f aca="true" t="shared" si="80" ref="V122:V127">+T122-U122</f>
        <v>0</v>
      </c>
      <c r="Y122" s="374">
        <f aca="true" t="shared" si="81" ref="Y122:Y127">IF(F122="",0,IF(LEFT(F122,1)="-",ABS(F122),(IF(F122&gt;9,F122+2,11))))</f>
        <v>0</v>
      </c>
      <c r="Z122" s="375">
        <f aca="true" t="shared" si="82" ref="Z122:Z127">IF(F122="",0,IF(LEFT(F122,1)="-",(IF(ABS(F122)&gt;9,(ABS(F122)+2),11)),F122))</f>
        <v>0</v>
      </c>
      <c r="AA122" s="374">
        <f aca="true" t="shared" si="83" ref="AA122:AA127">IF(H122="",0,IF(LEFT(H122,1)="-",ABS(H122),(IF(H122&gt;9,H122+2,11))))</f>
        <v>0</v>
      </c>
      <c r="AB122" s="375">
        <f aca="true" t="shared" si="84" ref="AB122:AB127">IF(H122="",0,IF(LEFT(H122,1)="-",(IF(ABS(H122)&gt;9,(ABS(H122)+2),11)),H122))</f>
        <v>0</v>
      </c>
      <c r="AC122" s="374">
        <f aca="true" t="shared" si="85" ref="AC122:AC127">IF(J122="",0,IF(LEFT(J122,1)="-",ABS(J122),(IF(J122&gt;9,J122+2,11))))</f>
        <v>0</v>
      </c>
      <c r="AD122" s="375">
        <f aca="true" t="shared" si="86" ref="AD122:AD127">IF(J122="",0,IF(LEFT(J122,1)="-",(IF(ABS(J122)&gt;9,(ABS(J122)+2),11)),J122))</f>
        <v>0</v>
      </c>
      <c r="AE122" s="374">
        <f aca="true" t="shared" si="87" ref="AE122:AE127">IF(L122="",0,IF(LEFT(L122,1)="-",ABS(L122),(IF(L122&gt;9,L122+2,11))))</f>
        <v>0</v>
      </c>
      <c r="AF122" s="375">
        <f aca="true" t="shared" si="88" ref="AF122:AF127">IF(L122="",0,IF(LEFT(L122,1)="-",(IF(ABS(L122)&gt;9,(ABS(L122)+2),11)),L122))</f>
        <v>0</v>
      </c>
      <c r="AG122" s="374">
        <f aca="true" t="shared" si="89" ref="AG122:AG127">IF(N122="",0,IF(LEFT(N122,1)="-",ABS(N122),(IF(N122&gt;9,N122+2,11))))</f>
        <v>0</v>
      </c>
      <c r="AH122" s="375">
        <f aca="true" t="shared" si="90" ref="AH122:AH127">IF(N122="",0,IF(LEFT(N122,1)="-",(IF(ABS(N122)&gt;9,(ABS(N122)+2),11)),N122))</f>
        <v>0</v>
      </c>
    </row>
    <row r="123" spans="1:34" ht="15" hidden="1">
      <c r="A123" s="50" t="s">
        <v>25</v>
      </c>
      <c r="B123" s="83" t="str">
        <f>IF(B117&gt;"",B117,"")</f>
        <v>Teppo Ahti</v>
      </c>
      <c r="C123" s="83" t="str">
        <f>IF(B119&gt;"",B119,"")</f>
        <v>Elias Tinfors</v>
      </c>
      <c r="D123" s="75">
        <v>1</v>
      </c>
      <c r="F123" s="513"/>
      <c r="G123" s="514"/>
      <c r="H123" s="513"/>
      <c r="I123" s="514"/>
      <c r="J123" s="513"/>
      <c r="K123" s="514"/>
      <c r="L123" s="513"/>
      <c r="M123" s="514"/>
      <c r="N123" s="513"/>
      <c r="O123" s="514"/>
      <c r="P123" s="52">
        <f t="shared" si="77"/>
      </c>
      <c r="Q123" s="368">
        <f t="shared" si="78"/>
      </c>
      <c r="R123" s="377"/>
      <c r="S123" s="378"/>
      <c r="T123" s="371">
        <f t="shared" si="79"/>
        <v>0</v>
      </c>
      <c r="U123" s="372">
        <f t="shared" si="79"/>
        <v>0</v>
      </c>
      <c r="V123" s="373">
        <f t="shared" si="80"/>
        <v>0</v>
      </c>
      <c r="Y123" s="379">
        <f t="shared" si="81"/>
        <v>0</v>
      </c>
      <c r="Z123" s="380">
        <f t="shared" si="82"/>
        <v>0</v>
      </c>
      <c r="AA123" s="379">
        <f t="shared" si="83"/>
        <v>0</v>
      </c>
      <c r="AB123" s="380">
        <f t="shared" si="84"/>
        <v>0</v>
      </c>
      <c r="AC123" s="379">
        <f t="shared" si="85"/>
        <v>0</v>
      </c>
      <c r="AD123" s="380">
        <f t="shared" si="86"/>
        <v>0</v>
      </c>
      <c r="AE123" s="379">
        <f t="shared" si="87"/>
        <v>0</v>
      </c>
      <c r="AF123" s="380">
        <f t="shared" si="88"/>
        <v>0</v>
      </c>
      <c r="AG123" s="379">
        <f t="shared" si="89"/>
        <v>0</v>
      </c>
      <c r="AH123" s="380">
        <f t="shared" si="90"/>
        <v>0</v>
      </c>
    </row>
    <row r="124" spans="1:34" ht="15.75" hidden="1" thickBot="1">
      <c r="A124" s="50" t="s">
        <v>26</v>
      </c>
      <c r="B124" s="84" t="str">
        <f>IF(B116&gt;"",B116,"")</f>
        <v>Erik Lindmäe</v>
      </c>
      <c r="C124" s="84" t="str">
        <f>IF(B119&gt;"",B119,"")</f>
        <v>Elias Tinfors</v>
      </c>
      <c r="D124" s="72">
        <v>3</v>
      </c>
      <c r="F124" s="517"/>
      <c r="G124" s="518"/>
      <c r="H124" s="517"/>
      <c r="I124" s="518"/>
      <c r="J124" s="517"/>
      <c r="K124" s="518"/>
      <c r="L124" s="517"/>
      <c r="M124" s="518"/>
      <c r="N124" s="517"/>
      <c r="O124" s="518"/>
      <c r="P124" s="52">
        <f t="shared" si="77"/>
      </c>
      <c r="Q124" s="368">
        <f t="shared" si="78"/>
      </c>
      <c r="R124" s="377"/>
      <c r="S124" s="378"/>
      <c r="T124" s="371">
        <f t="shared" si="79"/>
        <v>0</v>
      </c>
      <c r="U124" s="372">
        <f t="shared" si="79"/>
        <v>0</v>
      </c>
      <c r="V124" s="373">
        <f t="shared" si="80"/>
        <v>0</v>
      </c>
      <c r="Y124" s="379">
        <f t="shared" si="81"/>
        <v>0</v>
      </c>
      <c r="Z124" s="380">
        <f t="shared" si="82"/>
        <v>0</v>
      </c>
      <c r="AA124" s="379">
        <f t="shared" si="83"/>
        <v>0</v>
      </c>
      <c r="AB124" s="380">
        <f t="shared" si="84"/>
        <v>0</v>
      </c>
      <c r="AC124" s="379">
        <f t="shared" si="85"/>
        <v>0</v>
      </c>
      <c r="AD124" s="380">
        <f t="shared" si="86"/>
        <v>0</v>
      </c>
      <c r="AE124" s="379">
        <f t="shared" si="87"/>
        <v>0</v>
      </c>
      <c r="AF124" s="380">
        <f t="shared" si="88"/>
        <v>0</v>
      </c>
      <c r="AG124" s="379">
        <f t="shared" si="89"/>
        <v>0</v>
      </c>
      <c r="AH124" s="380">
        <f t="shared" si="90"/>
        <v>0</v>
      </c>
    </row>
    <row r="125" spans="1:34" ht="15" hidden="1">
      <c r="A125" s="50" t="s">
        <v>27</v>
      </c>
      <c r="B125" s="83" t="str">
        <f>IF(B117&gt;"",B117,"")</f>
        <v>Teppo Ahti</v>
      </c>
      <c r="C125" s="83" t="str">
        <f>IF(B118&gt;"",B118,"")</f>
        <v>Mikael Frejborg</v>
      </c>
      <c r="D125" s="74">
        <v>4</v>
      </c>
      <c r="F125" s="519"/>
      <c r="G125" s="520"/>
      <c r="H125" s="519"/>
      <c r="I125" s="520"/>
      <c r="J125" s="519"/>
      <c r="K125" s="520"/>
      <c r="L125" s="519"/>
      <c r="M125" s="520"/>
      <c r="N125" s="519"/>
      <c r="O125" s="520"/>
      <c r="P125" s="52">
        <f t="shared" si="77"/>
      </c>
      <c r="Q125" s="368">
        <f t="shared" si="78"/>
      </c>
      <c r="R125" s="377"/>
      <c r="S125" s="378"/>
      <c r="T125" s="371">
        <f t="shared" si="79"/>
        <v>0</v>
      </c>
      <c r="U125" s="372">
        <f t="shared" si="79"/>
        <v>0</v>
      </c>
      <c r="V125" s="373">
        <f t="shared" si="80"/>
        <v>0</v>
      </c>
      <c r="Y125" s="379">
        <f t="shared" si="81"/>
        <v>0</v>
      </c>
      <c r="Z125" s="380">
        <f t="shared" si="82"/>
        <v>0</v>
      </c>
      <c r="AA125" s="379">
        <f t="shared" si="83"/>
        <v>0</v>
      </c>
      <c r="AB125" s="380">
        <f t="shared" si="84"/>
        <v>0</v>
      </c>
      <c r="AC125" s="379">
        <f t="shared" si="85"/>
        <v>0</v>
      </c>
      <c r="AD125" s="380">
        <f t="shared" si="86"/>
        <v>0</v>
      </c>
      <c r="AE125" s="379">
        <f t="shared" si="87"/>
        <v>0</v>
      </c>
      <c r="AF125" s="380">
        <f t="shared" si="88"/>
        <v>0</v>
      </c>
      <c r="AG125" s="379">
        <f t="shared" si="89"/>
        <v>0</v>
      </c>
      <c r="AH125" s="380">
        <f t="shared" si="90"/>
        <v>0</v>
      </c>
    </row>
    <row r="126" spans="1:34" ht="15" hidden="1">
      <c r="A126" s="50" t="s">
        <v>28</v>
      </c>
      <c r="B126" s="83" t="str">
        <f>IF(B116&gt;"",B116,"")</f>
        <v>Erik Lindmäe</v>
      </c>
      <c r="C126" s="83" t="str">
        <f>IF(B117&gt;"",B117,"")</f>
        <v>Teppo Ahti</v>
      </c>
      <c r="D126" s="75">
        <v>3</v>
      </c>
      <c r="F126" s="513"/>
      <c r="G126" s="514"/>
      <c r="H126" s="513"/>
      <c r="I126" s="514"/>
      <c r="J126" s="461"/>
      <c r="K126" s="514"/>
      <c r="L126" s="513"/>
      <c r="M126" s="514"/>
      <c r="N126" s="513"/>
      <c r="O126" s="514"/>
      <c r="P126" s="52">
        <f t="shared" si="77"/>
      </c>
      <c r="Q126" s="368">
        <f t="shared" si="78"/>
      </c>
      <c r="R126" s="377"/>
      <c r="S126" s="378"/>
      <c r="T126" s="371">
        <f t="shared" si="79"/>
        <v>0</v>
      </c>
      <c r="U126" s="372">
        <f t="shared" si="79"/>
        <v>0</v>
      </c>
      <c r="V126" s="373">
        <f t="shared" si="80"/>
        <v>0</v>
      </c>
      <c r="Y126" s="379">
        <f t="shared" si="81"/>
        <v>0</v>
      </c>
      <c r="Z126" s="380">
        <f t="shared" si="82"/>
        <v>0</v>
      </c>
      <c r="AA126" s="379">
        <f t="shared" si="83"/>
        <v>0</v>
      </c>
      <c r="AB126" s="380">
        <f t="shared" si="84"/>
        <v>0</v>
      </c>
      <c r="AC126" s="379">
        <f t="shared" si="85"/>
        <v>0</v>
      </c>
      <c r="AD126" s="380">
        <f t="shared" si="86"/>
        <v>0</v>
      </c>
      <c r="AE126" s="379">
        <f t="shared" si="87"/>
        <v>0</v>
      </c>
      <c r="AF126" s="380">
        <f t="shared" si="88"/>
        <v>0</v>
      </c>
      <c r="AG126" s="379">
        <f t="shared" si="89"/>
        <v>0</v>
      </c>
      <c r="AH126" s="380">
        <f t="shared" si="90"/>
        <v>0</v>
      </c>
    </row>
    <row r="127" spans="1:34" ht="15.75" hidden="1" thickBot="1">
      <c r="A127" s="65" t="s">
        <v>29</v>
      </c>
      <c r="B127" s="85" t="str">
        <f>IF(B118&gt;"",B118,"")</f>
        <v>Mikael Frejborg</v>
      </c>
      <c r="C127" s="85" t="str">
        <f>IF(B119&gt;"",B119,"")</f>
        <v>Elias Tinfors</v>
      </c>
      <c r="D127" s="76">
        <v>2</v>
      </c>
      <c r="F127" s="515"/>
      <c r="G127" s="516"/>
      <c r="H127" s="515"/>
      <c r="I127" s="516"/>
      <c r="J127" s="515"/>
      <c r="K127" s="516"/>
      <c r="L127" s="515"/>
      <c r="M127" s="516"/>
      <c r="N127" s="515"/>
      <c r="O127" s="516"/>
      <c r="P127" s="67">
        <f t="shared" si="77"/>
      </c>
      <c r="Q127" s="381">
        <f t="shared" si="78"/>
      </c>
      <c r="R127" s="382"/>
      <c r="S127" s="383"/>
      <c r="T127" s="371">
        <f t="shared" si="79"/>
        <v>0</v>
      </c>
      <c r="U127" s="372">
        <f t="shared" si="79"/>
        <v>0</v>
      </c>
      <c r="V127" s="373">
        <f t="shared" si="80"/>
        <v>0</v>
      </c>
      <c r="Y127" s="384">
        <f t="shared" si="81"/>
        <v>0</v>
      </c>
      <c r="Z127" s="387">
        <f t="shared" si="82"/>
        <v>0</v>
      </c>
      <c r="AA127" s="384">
        <f t="shared" si="83"/>
        <v>0</v>
      </c>
      <c r="AB127" s="387">
        <f t="shared" si="84"/>
        <v>0</v>
      </c>
      <c r="AC127" s="384">
        <f t="shared" si="85"/>
        <v>0</v>
      </c>
      <c r="AD127" s="387">
        <f t="shared" si="86"/>
        <v>0</v>
      </c>
      <c r="AE127" s="384">
        <f t="shared" si="87"/>
        <v>0</v>
      </c>
      <c r="AF127" s="387">
        <f t="shared" si="88"/>
        <v>0</v>
      </c>
      <c r="AG127" s="384">
        <f t="shared" si="89"/>
        <v>0</v>
      </c>
      <c r="AH127" s="387">
        <f t="shared" si="90"/>
        <v>0</v>
      </c>
    </row>
    <row r="128" spans="2:3" ht="15.75" hidden="1" thickBot="1" thickTop="1">
      <c r="B128" s="388"/>
      <c r="C128" s="388"/>
    </row>
    <row r="129" spans="1:19" ht="16.5" hidden="1" thickBot="1" thickTop="1">
      <c r="A129" s="341"/>
      <c r="B129" s="342" t="s">
        <v>48</v>
      </c>
      <c r="C129" s="343" t="s">
        <v>89</v>
      </c>
      <c r="D129" s="344"/>
      <c r="E129" s="343"/>
      <c r="F129" s="345"/>
      <c r="G129" s="344"/>
      <c r="H129" s="346" t="s">
        <v>64</v>
      </c>
      <c r="I129" s="347"/>
      <c r="J129" s="507" t="s">
        <v>90</v>
      </c>
      <c r="K129" s="508"/>
      <c r="L129" s="508"/>
      <c r="M129" s="509"/>
      <c r="N129" s="348"/>
      <c r="O129" s="349"/>
      <c r="P129" s="510" t="s">
        <v>59</v>
      </c>
      <c r="Q129" s="511"/>
      <c r="R129" s="511"/>
      <c r="S129" s="512"/>
    </row>
    <row r="130" spans="1:19" ht="15.75" hidden="1" thickBot="1">
      <c r="A130" s="353"/>
      <c r="B130" s="355" t="str">
        <f>'[1]Kehi'!$F$11</f>
        <v>SPTL ja Helsingin Piiri</v>
      </c>
      <c r="C130" s="356" t="s">
        <v>2</v>
      </c>
      <c r="D130" s="491"/>
      <c r="E130" s="492"/>
      <c r="F130" s="493"/>
      <c r="G130" s="455" t="s">
        <v>3</v>
      </c>
      <c r="H130" s="456"/>
      <c r="I130" s="456"/>
      <c r="J130" s="457">
        <f>'[1]Kehi'!$N$11</f>
        <v>38493</v>
      </c>
      <c r="K130" s="457"/>
      <c r="L130" s="457"/>
      <c r="M130" s="458"/>
      <c r="N130" s="357" t="s">
        <v>4</v>
      </c>
      <c r="O130" s="264"/>
      <c r="P130" s="418" t="s">
        <v>38</v>
      </c>
      <c r="Q130" s="460"/>
      <c r="R130" s="460"/>
      <c r="S130" s="385"/>
    </row>
    <row r="131" spans="1:22" ht="15" hidden="1" thickTop="1">
      <c r="A131" s="14"/>
      <c r="B131" s="91" t="s">
        <v>49</v>
      </c>
      <c r="C131" s="92" t="s">
        <v>50</v>
      </c>
      <c r="D131" s="474" t="s">
        <v>8</v>
      </c>
      <c r="E131" s="475"/>
      <c r="F131" s="474" t="s">
        <v>9</v>
      </c>
      <c r="G131" s="475"/>
      <c r="H131" s="474" t="s">
        <v>10</v>
      </c>
      <c r="I131" s="475"/>
      <c r="J131" s="474" t="s">
        <v>11</v>
      </c>
      <c r="K131" s="475"/>
      <c r="L131" s="474"/>
      <c r="M131" s="475"/>
      <c r="N131" s="15" t="s">
        <v>12</v>
      </c>
      <c r="O131" s="16" t="s">
        <v>13</v>
      </c>
      <c r="P131" s="17" t="s">
        <v>14</v>
      </c>
      <c r="Q131" s="18"/>
      <c r="R131" s="476" t="s">
        <v>47</v>
      </c>
      <c r="S131" s="417"/>
      <c r="T131" s="482" t="s">
        <v>15</v>
      </c>
      <c r="U131" s="354"/>
      <c r="V131" s="358" t="s">
        <v>16</v>
      </c>
    </row>
    <row r="132" spans="1:22" ht="15" hidden="1">
      <c r="A132" s="20" t="s">
        <v>8</v>
      </c>
      <c r="B132" s="77" t="s">
        <v>34</v>
      </c>
      <c r="C132" s="78" t="s">
        <v>7</v>
      </c>
      <c r="D132" s="21"/>
      <c r="E132" s="22"/>
      <c r="F132" s="23">
        <f>+P142</f>
      </c>
      <c r="G132" s="24">
        <f>+Q142</f>
      </c>
      <c r="H132" s="23">
        <f>P138</f>
      </c>
      <c r="I132" s="24">
        <f>Q138</f>
      </c>
      <c r="J132" s="23">
        <f>P140</f>
      </c>
      <c r="K132" s="24">
        <f>Q140</f>
      </c>
      <c r="L132" s="23"/>
      <c r="M132" s="24"/>
      <c r="N132" s="25">
        <f>IF(SUM(D132:M132)=0,"",COUNTIF(E132:E135,"3"))</f>
      </c>
      <c r="O132" s="26">
        <f>IF(SUM(E132:N132)=0,"",COUNTIF(D132:D135,"3"))</f>
      </c>
      <c r="P132" s="27">
        <f>IF(SUM(D132:M132)=0,"",SUM(E132:E135))</f>
      </c>
      <c r="Q132" s="28">
        <f>IF(SUM(D132:M132)=0,"",SUM(D132:D135))</f>
      </c>
      <c r="R132" s="464"/>
      <c r="S132" s="465"/>
      <c r="T132" s="359">
        <f>+T138+T140+T142</f>
        <v>0</v>
      </c>
      <c r="U132" s="359">
        <f>+U138+U140+U142</f>
        <v>0</v>
      </c>
      <c r="V132" s="360">
        <f>+T132-U132</f>
        <v>0</v>
      </c>
    </row>
    <row r="133" spans="1:22" ht="15" hidden="1">
      <c r="A133" s="31" t="s">
        <v>9</v>
      </c>
      <c r="B133" s="77" t="s">
        <v>78</v>
      </c>
      <c r="C133" s="78" t="s">
        <v>17</v>
      </c>
      <c r="D133" s="32">
        <f>+Q142</f>
      </c>
      <c r="E133" s="33">
        <f>+P142</f>
      </c>
      <c r="F133" s="34"/>
      <c r="G133" s="35"/>
      <c r="H133" s="32">
        <f>P141</f>
      </c>
      <c r="I133" s="33">
        <f>Q141</f>
      </c>
      <c r="J133" s="32">
        <f>P139</f>
      </c>
      <c r="K133" s="33">
        <f>Q139</f>
      </c>
      <c r="L133" s="32"/>
      <c r="M133" s="33"/>
      <c r="N133" s="25">
        <f>IF(SUM(D133:M133)=0,"",COUNTIF(G132:G135,"3"))</f>
      </c>
      <c r="O133" s="26">
        <f>IF(SUM(E133:N133)=0,"",COUNTIF(F132:F135,"3"))</f>
      </c>
      <c r="P133" s="27">
        <f>IF(SUM(D133:M133)=0,"",SUM(G132:G135))</f>
      </c>
      <c r="Q133" s="28">
        <f>IF(SUM(D133:M133)=0,"",SUM(F132:F135))</f>
      </c>
      <c r="R133" s="464"/>
      <c r="S133" s="465"/>
      <c r="T133" s="359">
        <f>+T139+T141+U142</f>
        <v>0</v>
      </c>
      <c r="U133" s="359">
        <f>+U139+U141+T142</f>
        <v>0</v>
      </c>
      <c r="V133" s="360">
        <f>+T133-U133</f>
        <v>0</v>
      </c>
    </row>
    <row r="134" spans="1:22" ht="15" hidden="1">
      <c r="A134" s="31" t="s">
        <v>10</v>
      </c>
      <c r="B134" s="77" t="s">
        <v>81</v>
      </c>
      <c r="C134" s="78" t="s">
        <v>66</v>
      </c>
      <c r="D134" s="32">
        <f>+Q138</f>
      </c>
      <c r="E134" s="33">
        <f>+P138</f>
      </c>
      <c r="F134" s="32">
        <f>Q141</f>
      </c>
      <c r="G134" s="33">
        <f>P141</f>
      </c>
      <c r="H134" s="34"/>
      <c r="I134" s="35"/>
      <c r="J134" s="32">
        <f>P143</f>
      </c>
      <c r="K134" s="33">
        <f>Q143</f>
      </c>
      <c r="L134" s="32"/>
      <c r="M134" s="33"/>
      <c r="N134" s="25">
        <f>IF(SUM(D134:M134)=0,"",COUNTIF(I132:I135,"3"))</f>
      </c>
      <c r="O134" s="26">
        <f>IF(SUM(E134:N134)=0,"",COUNTIF(H132:H135,"3"))</f>
      </c>
      <c r="P134" s="27">
        <f>IF(SUM(D134:M134)=0,"",SUM(I132:I135))</f>
      </c>
      <c r="Q134" s="28">
        <f>IF(SUM(D134:M134)=0,"",SUM(H132:H135))</f>
      </c>
      <c r="R134" s="464"/>
      <c r="S134" s="465"/>
      <c r="T134" s="359">
        <f>+U138+U141+T143</f>
        <v>0</v>
      </c>
      <c r="U134" s="359">
        <f>+T138+T141+U143</f>
        <v>0</v>
      </c>
      <c r="V134" s="360">
        <f>+T134-U134</f>
        <v>0</v>
      </c>
    </row>
    <row r="135" spans="1:22" ht="15" hidden="1">
      <c r="A135" s="31" t="s">
        <v>11</v>
      </c>
      <c r="B135" s="79" t="s">
        <v>94</v>
      </c>
      <c r="C135" s="78" t="s">
        <v>33</v>
      </c>
      <c r="D135" s="32">
        <f>Q140</f>
      </c>
      <c r="E135" s="33">
        <f>P140</f>
      </c>
      <c r="F135" s="32">
        <f>Q139</f>
      </c>
      <c r="G135" s="33">
        <f>P139</f>
      </c>
      <c r="H135" s="32">
        <f>Q143</f>
      </c>
      <c r="I135" s="33">
        <f>P143</f>
      </c>
      <c r="J135" s="34"/>
      <c r="K135" s="35"/>
      <c r="L135" s="32"/>
      <c r="M135" s="33"/>
      <c r="N135" s="25">
        <f>IF(SUM(D135:M135)=0,"",COUNTIF(K132:K135,"3"))</f>
      </c>
      <c r="O135" s="26">
        <f>IF(SUM(E135:N135)=0,"",COUNTIF(J132:J135,"3"))</f>
      </c>
      <c r="P135" s="27">
        <f>IF(SUM(D135:M136)=0,"",SUM(K132:K135))</f>
      </c>
      <c r="Q135" s="28">
        <f>IF(SUM(D135:M135)=0,"",SUM(J132:J135))</f>
      </c>
      <c r="R135" s="464"/>
      <c r="S135" s="465"/>
      <c r="T135" s="359">
        <f>+U139+U140+U143</f>
        <v>0</v>
      </c>
      <c r="U135" s="359">
        <f>+T139+T140+T143</f>
        <v>0</v>
      </c>
      <c r="V135" s="360">
        <f>+T135-U135</f>
        <v>0</v>
      </c>
    </row>
    <row r="136" spans="1:24" ht="15" hidden="1" thickTop="1">
      <c r="A136" s="36"/>
      <c r="B136" s="361" t="s">
        <v>32</v>
      </c>
      <c r="C136" s="80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  <c r="S136" s="40"/>
      <c r="T136" s="362"/>
      <c r="U136" s="363" t="s">
        <v>22</v>
      </c>
      <c r="V136" s="364">
        <f>SUM(V132:V135)</f>
        <v>0</v>
      </c>
      <c r="W136" s="363" t="str">
        <f>IF(V136=0,"OK","Virhe")</f>
        <v>OK</v>
      </c>
      <c r="X136" s="365"/>
    </row>
    <row r="137" spans="1:22" ht="15" hidden="1" thickBot="1">
      <c r="A137" s="45"/>
      <c r="B137" s="81" t="s">
        <v>41</v>
      </c>
      <c r="C137" s="82"/>
      <c r="D137" s="72" t="s">
        <v>39</v>
      </c>
      <c r="E137" s="73"/>
      <c r="F137" s="466" t="s">
        <v>42</v>
      </c>
      <c r="G137" s="467"/>
      <c r="H137" s="468" t="s">
        <v>43</v>
      </c>
      <c r="I137" s="467"/>
      <c r="J137" s="468" t="s">
        <v>44</v>
      </c>
      <c r="K137" s="467"/>
      <c r="L137" s="468" t="s">
        <v>45</v>
      </c>
      <c r="M137" s="467"/>
      <c r="N137" s="468" t="s">
        <v>46</v>
      </c>
      <c r="O137" s="467"/>
      <c r="P137" s="469" t="s">
        <v>23</v>
      </c>
      <c r="Q137" s="470"/>
      <c r="S137" s="47"/>
      <c r="T137" s="366" t="s">
        <v>15</v>
      </c>
      <c r="U137" s="367"/>
      <c r="V137" s="358" t="s">
        <v>16</v>
      </c>
    </row>
    <row r="138" spans="1:34" ht="15" hidden="1">
      <c r="A138" s="50" t="s">
        <v>24</v>
      </c>
      <c r="B138" s="83" t="str">
        <f>IF(B132&gt;"",B132,"")</f>
        <v>Tim Olsbo</v>
      </c>
      <c r="C138" s="83" t="str">
        <f>IF(B134&gt;"",B134,"")</f>
        <v>Mart Särg</v>
      </c>
      <c r="D138" s="74">
        <v>4</v>
      </c>
      <c r="F138" s="462"/>
      <c r="G138" s="463"/>
      <c r="H138" s="519"/>
      <c r="I138" s="520"/>
      <c r="J138" s="519"/>
      <c r="K138" s="520"/>
      <c r="L138" s="519"/>
      <c r="M138" s="520"/>
      <c r="N138" s="521"/>
      <c r="O138" s="520"/>
      <c r="P138" s="52">
        <f aca="true" t="shared" si="91" ref="P138:P143">IF(COUNT(F138:N138)=0,"",COUNTIF(F138:N138,"&gt;=0"))</f>
      </c>
      <c r="Q138" s="368">
        <f aca="true" t="shared" si="92" ref="Q138:Q143">IF(COUNT(F138:N138)=0,"",(IF(LEFT(F138,1)="-",1,0)+IF(LEFT(H138,1)="-",1,0)+IF(LEFT(J138,1)="-",1,0)+IF(LEFT(L138,1)="-",1,0)+IF(LEFT(N138,1)="-",1,0)))</f>
      </c>
      <c r="R138" s="369"/>
      <c r="S138" s="370"/>
      <c r="T138" s="371">
        <f aca="true" t="shared" si="93" ref="T138:U143">+Y138+AA138+AC138+AE138+AG138</f>
        <v>0</v>
      </c>
      <c r="U138" s="372">
        <f t="shared" si="93"/>
        <v>0</v>
      </c>
      <c r="V138" s="373">
        <f aca="true" t="shared" si="94" ref="V138:V143">+T138-U138</f>
        <v>0</v>
      </c>
      <c r="Y138" s="374">
        <f aca="true" t="shared" si="95" ref="Y138:Y143">IF(F138="",0,IF(LEFT(F138,1)="-",ABS(F138),(IF(F138&gt;9,F138+2,11))))</f>
        <v>0</v>
      </c>
      <c r="Z138" s="375">
        <f aca="true" t="shared" si="96" ref="Z138:Z143">IF(F138="",0,IF(LEFT(F138,1)="-",(IF(ABS(F138)&gt;9,(ABS(F138)+2),11)),F138))</f>
        <v>0</v>
      </c>
      <c r="AA138" s="374">
        <f aca="true" t="shared" si="97" ref="AA138:AA143">IF(H138="",0,IF(LEFT(H138,1)="-",ABS(H138),(IF(H138&gt;9,H138+2,11))))</f>
        <v>0</v>
      </c>
      <c r="AB138" s="375">
        <f aca="true" t="shared" si="98" ref="AB138:AB143">IF(H138="",0,IF(LEFT(H138,1)="-",(IF(ABS(H138)&gt;9,(ABS(H138)+2),11)),H138))</f>
        <v>0</v>
      </c>
      <c r="AC138" s="374">
        <f aca="true" t="shared" si="99" ref="AC138:AC143">IF(J138="",0,IF(LEFT(J138,1)="-",ABS(J138),(IF(J138&gt;9,J138+2,11))))</f>
        <v>0</v>
      </c>
      <c r="AD138" s="375">
        <f aca="true" t="shared" si="100" ref="AD138:AD143">IF(J138="",0,IF(LEFT(J138,1)="-",(IF(ABS(J138)&gt;9,(ABS(J138)+2),11)),J138))</f>
        <v>0</v>
      </c>
      <c r="AE138" s="374">
        <f aca="true" t="shared" si="101" ref="AE138:AE143">IF(L138="",0,IF(LEFT(L138,1)="-",ABS(L138),(IF(L138&gt;9,L138+2,11))))</f>
        <v>0</v>
      </c>
      <c r="AF138" s="375">
        <f aca="true" t="shared" si="102" ref="AF138:AF143">IF(L138="",0,IF(LEFT(L138,1)="-",(IF(ABS(L138)&gt;9,(ABS(L138)+2),11)),L138))</f>
        <v>0</v>
      </c>
      <c r="AG138" s="374">
        <f aca="true" t="shared" si="103" ref="AG138:AG143">IF(N138="",0,IF(LEFT(N138,1)="-",ABS(N138),(IF(N138&gt;9,N138+2,11))))</f>
        <v>0</v>
      </c>
      <c r="AH138" s="375">
        <f aca="true" t="shared" si="104" ref="AH138:AH143">IF(N138="",0,IF(LEFT(N138,1)="-",(IF(ABS(N138)&gt;9,(ABS(N138)+2),11)),N138))</f>
        <v>0</v>
      </c>
    </row>
    <row r="139" spans="1:34" ht="15" hidden="1">
      <c r="A139" s="50" t="s">
        <v>25</v>
      </c>
      <c r="B139" s="83" t="s">
        <v>78</v>
      </c>
      <c r="C139" s="83" t="str">
        <f>IF(B135&gt;"",B135,"")</f>
        <v>Martin Abramson</v>
      </c>
      <c r="D139" s="75">
        <v>1</v>
      </c>
      <c r="F139" s="513"/>
      <c r="G139" s="514"/>
      <c r="H139" s="513"/>
      <c r="I139" s="514"/>
      <c r="J139" s="513"/>
      <c r="K139" s="514"/>
      <c r="L139" s="513"/>
      <c r="M139" s="514"/>
      <c r="N139" s="513"/>
      <c r="O139" s="514"/>
      <c r="P139" s="52">
        <f t="shared" si="91"/>
      </c>
      <c r="Q139" s="368">
        <f t="shared" si="92"/>
      </c>
      <c r="R139" s="377"/>
      <c r="S139" s="378"/>
      <c r="T139" s="371">
        <f t="shared" si="93"/>
        <v>0</v>
      </c>
      <c r="U139" s="372">
        <f t="shared" si="93"/>
        <v>0</v>
      </c>
      <c r="V139" s="373">
        <f t="shared" si="94"/>
        <v>0</v>
      </c>
      <c r="Y139" s="379">
        <f t="shared" si="95"/>
        <v>0</v>
      </c>
      <c r="Z139" s="380">
        <f t="shared" si="96"/>
        <v>0</v>
      </c>
      <c r="AA139" s="379">
        <f t="shared" si="97"/>
        <v>0</v>
      </c>
      <c r="AB139" s="380">
        <f t="shared" si="98"/>
        <v>0</v>
      </c>
      <c r="AC139" s="379">
        <f t="shared" si="99"/>
        <v>0</v>
      </c>
      <c r="AD139" s="380">
        <f t="shared" si="100"/>
        <v>0</v>
      </c>
      <c r="AE139" s="379">
        <f t="shared" si="101"/>
        <v>0</v>
      </c>
      <c r="AF139" s="380">
        <f t="shared" si="102"/>
        <v>0</v>
      </c>
      <c r="AG139" s="379">
        <f t="shared" si="103"/>
        <v>0</v>
      </c>
      <c r="AH139" s="380">
        <f t="shared" si="104"/>
        <v>0</v>
      </c>
    </row>
    <row r="140" spans="1:34" ht="15.75" hidden="1" thickBot="1">
      <c r="A140" s="50" t="s">
        <v>26</v>
      </c>
      <c r="B140" s="84" t="s">
        <v>34</v>
      </c>
      <c r="C140" s="84" t="str">
        <f>IF(B135&gt;"",B135,"")</f>
        <v>Martin Abramson</v>
      </c>
      <c r="D140" s="72">
        <v>3</v>
      </c>
      <c r="F140" s="517"/>
      <c r="G140" s="518"/>
      <c r="H140" s="517"/>
      <c r="I140" s="518"/>
      <c r="J140" s="517"/>
      <c r="K140" s="518"/>
      <c r="L140" s="517"/>
      <c r="M140" s="518"/>
      <c r="N140" s="517"/>
      <c r="O140" s="518"/>
      <c r="P140" s="52">
        <f t="shared" si="91"/>
      </c>
      <c r="Q140" s="368">
        <f t="shared" si="92"/>
      </c>
      <c r="R140" s="377"/>
      <c r="S140" s="378"/>
      <c r="T140" s="371">
        <f t="shared" si="93"/>
        <v>0</v>
      </c>
      <c r="U140" s="372">
        <f t="shared" si="93"/>
        <v>0</v>
      </c>
      <c r="V140" s="373">
        <f t="shared" si="94"/>
        <v>0</v>
      </c>
      <c r="Y140" s="379">
        <f t="shared" si="95"/>
        <v>0</v>
      </c>
      <c r="Z140" s="380">
        <f t="shared" si="96"/>
        <v>0</v>
      </c>
      <c r="AA140" s="379">
        <f t="shared" si="97"/>
        <v>0</v>
      </c>
      <c r="AB140" s="380">
        <f t="shared" si="98"/>
        <v>0</v>
      </c>
      <c r="AC140" s="379">
        <f t="shared" si="99"/>
        <v>0</v>
      </c>
      <c r="AD140" s="380">
        <f t="shared" si="100"/>
        <v>0</v>
      </c>
      <c r="AE140" s="379">
        <f t="shared" si="101"/>
        <v>0</v>
      </c>
      <c r="AF140" s="380">
        <f t="shared" si="102"/>
        <v>0</v>
      </c>
      <c r="AG140" s="379">
        <f t="shared" si="103"/>
        <v>0</v>
      </c>
      <c r="AH140" s="380">
        <f t="shared" si="104"/>
        <v>0</v>
      </c>
    </row>
    <row r="141" spans="1:34" ht="15" hidden="1">
      <c r="A141" s="50" t="s">
        <v>27</v>
      </c>
      <c r="B141" s="83" t="str">
        <f>IF(B133&gt;"",B133,"")</f>
        <v>Jouni Nousiainen</v>
      </c>
      <c r="C141" s="83" t="str">
        <f>IF(B134&gt;"",B134,"")</f>
        <v>Mart Särg</v>
      </c>
      <c r="D141" s="74">
        <v>4</v>
      </c>
      <c r="F141" s="519"/>
      <c r="G141" s="520"/>
      <c r="H141" s="519"/>
      <c r="I141" s="520"/>
      <c r="J141" s="519"/>
      <c r="K141" s="520"/>
      <c r="L141" s="519"/>
      <c r="M141" s="520"/>
      <c r="N141" s="519"/>
      <c r="O141" s="520"/>
      <c r="P141" s="52">
        <f t="shared" si="91"/>
      </c>
      <c r="Q141" s="368">
        <f t="shared" si="92"/>
      </c>
      <c r="R141" s="377"/>
      <c r="S141" s="378"/>
      <c r="T141" s="371">
        <f t="shared" si="93"/>
        <v>0</v>
      </c>
      <c r="U141" s="372">
        <f t="shared" si="93"/>
        <v>0</v>
      </c>
      <c r="V141" s="373">
        <f t="shared" si="94"/>
        <v>0</v>
      </c>
      <c r="Y141" s="379">
        <f t="shared" si="95"/>
        <v>0</v>
      </c>
      <c r="Z141" s="380">
        <f t="shared" si="96"/>
        <v>0</v>
      </c>
      <c r="AA141" s="379">
        <f t="shared" si="97"/>
        <v>0</v>
      </c>
      <c r="AB141" s="380">
        <f t="shared" si="98"/>
        <v>0</v>
      </c>
      <c r="AC141" s="379">
        <f t="shared" si="99"/>
        <v>0</v>
      </c>
      <c r="AD141" s="380">
        <f t="shared" si="100"/>
        <v>0</v>
      </c>
      <c r="AE141" s="379">
        <f t="shared" si="101"/>
        <v>0</v>
      </c>
      <c r="AF141" s="380">
        <f t="shared" si="102"/>
        <v>0</v>
      </c>
      <c r="AG141" s="379">
        <f t="shared" si="103"/>
        <v>0</v>
      </c>
      <c r="AH141" s="380">
        <f t="shared" si="104"/>
        <v>0</v>
      </c>
    </row>
    <row r="142" spans="1:34" ht="15" hidden="1">
      <c r="A142" s="50" t="s">
        <v>28</v>
      </c>
      <c r="B142" s="83" t="str">
        <f>IF(B132&gt;"",B132,"")</f>
        <v>Tim Olsbo</v>
      </c>
      <c r="C142" s="83" t="str">
        <f>IF(B133&gt;"",B133,"")</f>
        <v>Jouni Nousiainen</v>
      </c>
      <c r="D142" s="75">
        <v>3</v>
      </c>
      <c r="F142" s="513"/>
      <c r="G142" s="514"/>
      <c r="H142" s="513"/>
      <c r="I142" s="514"/>
      <c r="J142" s="461"/>
      <c r="K142" s="514"/>
      <c r="L142" s="513"/>
      <c r="M142" s="514"/>
      <c r="N142" s="513"/>
      <c r="O142" s="514"/>
      <c r="P142" s="52">
        <f t="shared" si="91"/>
      </c>
      <c r="Q142" s="368">
        <f t="shared" si="92"/>
      </c>
      <c r="R142" s="377"/>
      <c r="S142" s="378"/>
      <c r="T142" s="371">
        <f t="shared" si="93"/>
        <v>0</v>
      </c>
      <c r="U142" s="372">
        <f t="shared" si="93"/>
        <v>0</v>
      </c>
      <c r="V142" s="373">
        <f t="shared" si="94"/>
        <v>0</v>
      </c>
      <c r="Y142" s="379">
        <f t="shared" si="95"/>
        <v>0</v>
      </c>
      <c r="Z142" s="380">
        <f t="shared" si="96"/>
        <v>0</v>
      </c>
      <c r="AA142" s="379">
        <f t="shared" si="97"/>
        <v>0</v>
      </c>
      <c r="AB142" s="380">
        <f t="shared" si="98"/>
        <v>0</v>
      </c>
      <c r="AC142" s="379">
        <f t="shared" si="99"/>
        <v>0</v>
      </c>
      <c r="AD142" s="380">
        <f t="shared" si="100"/>
        <v>0</v>
      </c>
      <c r="AE142" s="379">
        <f t="shared" si="101"/>
        <v>0</v>
      </c>
      <c r="AF142" s="380">
        <f t="shared" si="102"/>
        <v>0</v>
      </c>
      <c r="AG142" s="379">
        <f t="shared" si="103"/>
        <v>0</v>
      </c>
      <c r="AH142" s="380">
        <f t="shared" si="104"/>
        <v>0</v>
      </c>
    </row>
    <row r="143" spans="1:34" ht="15.75" hidden="1" thickBot="1">
      <c r="A143" s="65" t="s">
        <v>29</v>
      </c>
      <c r="B143" s="85" t="s">
        <v>81</v>
      </c>
      <c r="C143" s="85" t="str">
        <f>IF(B135&gt;"",B135,"")</f>
        <v>Martin Abramson</v>
      </c>
      <c r="D143" s="76">
        <v>2</v>
      </c>
      <c r="F143" s="515"/>
      <c r="G143" s="516"/>
      <c r="H143" s="515"/>
      <c r="I143" s="516"/>
      <c r="J143" s="515"/>
      <c r="K143" s="516"/>
      <c r="L143" s="515"/>
      <c r="M143" s="516"/>
      <c r="N143" s="515"/>
      <c r="O143" s="516"/>
      <c r="P143" s="67">
        <f t="shared" si="91"/>
      </c>
      <c r="Q143" s="381">
        <f t="shared" si="92"/>
      </c>
      <c r="R143" s="382"/>
      <c r="S143" s="383"/>
      <c r="T143" s="371">
        <f t="shared" si="93"/>
        <v>0</v>
      </c>
      <c r="U143" s="372">
        <f t="shared" si="93"/>
        <v>0</v>
      </c>
      <c r="V143" s="373">
        <f t="shared" si="94"/>
        <v>0</v>
      </c>
      <c r="Y143" s="384">
        <f t="shared" si="95"/>
        <v>0</v>
      </c>
      <c r="Z143" s="387">
        <f t="shared" si="96"/>
        <v>0</v>
      </c>
      <c r="AA143" s="384">
        <f t="shared" si="97"/>
        <v>0</v>
      </c>
      <c r="AB143" s="387">
        <f t="shared" si="98"/>
        <v>0</v>
      </c>
      <c r="AC143" s="384">
        <f t="shared" si="99"/>
        <v>0</v>
      </c>
      <c r="AD143" s="387">
        <f t="shared" si="100"/>
        <v>0</v>
      </c>
      <c r="AE143" s="384">
        <f t="shared" si="101"/>
        <v>0</v>
      </c>
      <c r="AF143" s="387">
        <f t="shared" si="102"/>
        <v>0</v>
      </c>
      <c r="AG143" s="384">
        <f t="shared" si="103"/>
        <v>0</v>
      </c>
      <c r="AH143" s="387">
        <f t="shared" si="104"/>
        <v>0</v>
      </c>
    </row>
    <row r="144" ht="15.75" hidden="1" thickBot="1" thickTop="1"/>
    <row r="145" spans="1:19" ht="16.5" hidden="1" thickBot="1" thickTop="1">
      <c r="A145" s="341"/>
      <c r="B145" s="342" t="s">
        <v>48</v>
      </c>
      <c r="C145" s="343" t="s">
        <v>89</v>
      </c>
      <c r="D145" s="344"/>
      <c r="E145" s="343"/>
      <c r="F145" s="345"/>
      <c r="G145" s="344"/>
      <c r="H145" s="346" t="s">
        <v>63</v>
      </c>
      <c r="I145" s="347"/>
      <c r="J145" s="507" t="s">
        <v>90</v>
      </c>
      <c r="K145" s="508"/>
      <c r="L145" s="508"/>
      <c r="M145" s="509"/>
      <c r="N145" s="348"/>
      <c r="O145" s="349"/>
      <c r="P145" s="510" t="s">
        <v>60</v>
      </c>
      <c r="Q145" s="511"/>
      <c r="R145" s="511"/>
      <c r="S145" s="512"/>
    </row>
    <row r="146" spans="1:19" ht="15.75" hidden="1" thickBot="1">
      <c r="A146" s="353"/>
      <c r="B146" s="355" t="str">
        <f>'[1]Kehi'!$F$11</f>
        <v>SPTL ja Helsingin Piiri</v>
      </c>
      <c r="C146" s="356" t="s">
        <v>2</v>
      </c>
      <c r="D146" s="491"/>
      <c r="E146" s="492"/>
      <c r="F146" s="493"/>
      <c r="G146" s="455" t="s">
        <v>3</v>
      </c>
      <c r="H146" s="456"/>
      <c r="I146" s="456"/>
      <c r="J146" s="457">
        <f>'[1]Kehi'!$N$11</f>
        <v>38493</v>
      </c>
      <c r="K146" s="457"/>
      <c r="L146" s="457"/>
      <c r="M146" s="458"/>
      <c r="N146" s="357" t="s">
        <v>4</v>
      </c>
      <c r="O146" s="264"/>
      <c r="P146" s="418" t="s">
        <v>38</v>
      </c>
      <c r="Q146" s="460"/>
      <c r="R146" s="460"/>
      <c r="S146" s="385"/>
    </row>
    <row r="147" spans="1:19" ht="15" hidden="1" thickTop="1">
      <c r="A147" s="14"/>
      <c r="B147" s="91" t="s">
        <v>49</v>
      </c>
      <c r="C147" s="92" t="s">
        <v>50</v>
      </c>
      <c r="D147" s="474" t="s">
        <v>8</v>
      </c>
      <c r="E147" s="475"/>
      <c r="F147" s="474" t="s">
        <v>9</v>
      </c>
      <c r="G147" s="475"/>
      <c r="H147" s="474" t="s">
        <v>10</v>
      </c>
      <c r="I147" s="475"/>
      <c r="J147" s="474" t="s">
        <v>11</v>
      </c>
      <c r="K147" s="475"/>
      <c r="L147" s="474"/>
      <c r="M147" s="475"/>
      <c r="N147" s="15" t="s">
        <v>12</v>
      </c>
      <c r="O147" s="16" t="s">
        <v>13</v>
      </c>
      <c r="P147" s="17" t="s">
        <v>14</v>
      </c>
      <c r="Q147" s="18"/>
      <c r="R147" s="476" t="s">
        <v>47</v>
      </c>
      <c r="S147" s="417"/>
    </row>
    <row r="148" spans="1:19" ht="15" hidden="1">
      <c r="A148" s="20" t="s">
        <v>8</v>
      </c>
      <c r="B148" s="77" t="s">
        <v>30</v>
      </c>
      <c r="C148" s="78" t="s">
        <v>31</v>
      </c>
      <c r="D148" s="21"/>
      <c r="E148" s="22"/>
      <c r="F148" s="23">
        <f>+P158</f>
      </c>
      <c r="G148" s="24">
        <f>+Q158</f>
      </c>
      <c r="H148" s="23">
        <f>P154</f>
      </c>
      <c r="I148" s="24">
        <f>Q154</f>
      </c>
      <c r="J148" s="23">
        <f>P156</f>
      </c>
      <c r="K148" s="24">
        <f>Q156</f>
      </c>
      <c r="L148" s="23"/>
      <c r="M148" s="24"/>
      <c r="N148" s="25">
        <f>IF(SUM(D148:M148)=0,"",COUNTIF(E148:E151,"3"))</f>
      </c>
      <c r="O148" s="26">
        <f>IF(SUM(E148:N148)=0,"",COUNTIF(D148:D151,"3"))</f>
      </c>
      <c r="P148" s="27">
        <f>IF(SUM(D148:M148)=0,"",SUM(E148:E151))</f>
      </c>
      <c r="Q148" s="28">
        <f>IF(SUM(D148:M148)=0,"",SUM(D148:D151))</f>
      </c>
      <c r="R148" s="464"/>
      <c r="S148" s="465"/>
    </row>
    <row r="149" spans="1:19" ht="15" hidden="1">
      <c r="A149" s="31" t="s">
        <v>9</v>
      </c>
      <c r="B149" s="77" t="s">
        <v>37</v>
      </c>
      <c r="C149" s="78" t="s">
        <v>0</v>
      </c>
      <c r="D149" s="32">
        <f>+Q158</f>
      </c>
      <c r="E149" s="33">
        <f>+P158</f>
      </c>
      <c r="F149" s="34"/>
      <c r="G149" s="35"/>
      <c r="H149" s="32">
        <f>P157</f>
      </c>
      <c r="I149" s="33">
        <f>Q157</f>
      </c>
      <c r="J149" s="32">
        <f>P155</f>
      </c>
      <c r="K149" s="33">
        <f>Q155</f>
      </c>
      <c r="L149" s="32"/>
      <c r="M149" s="33"/>
      <c r="N149" s="25">
        <f>IF(SUM(D149:M149)=0,"",COUNTIF(G148:G151,"3"))</f>
      </c>
      <c r="O149" s="26">
        <f>IF(SUM(E149:N149)=0,"",COUNTIF(F148:F151,"3"))</f>
      </c>
      <c r="P149" s="27">
        <f>IF(SUM(D149:M149)=0,"",SUM(G148:G151))</f>
      </c>
      <c r="Q149" s="28">
        <f>IF(SUM(D149:M149)=0,"",SUM(F148:F151))</f>
      </c>
      <c r="R149" s="464"/>
      <c r="S149" s="465"/>
    </row>
    <row r="150" spans="1:19" ht="15" hidden="1">
      <c r="A150" s="31" t="s">
        <v>10</v>
      </c>
      <c r="B150" s="77" t="s">
        <v>75</v>
      </c>
      <c r="C150" s="78" t="s">
        <v>69</v>
      </c>
      <c r="D150" s="32">
        <f>+Q154</f>
      </c>
      <c r="E150" s="33">
        <f>+P154</f>
      </c>
      <c r="F150" s="32">
        <f>Q157</f>
      </c>
      <c r="G150" s="33">
        <f>P157</f>
      </c>
      <c r="H150" s="34"/>
      <c r="I150" s="35"/>
      <c r="J150" s="32">
        <f>P159</f>
      </c>
      <c r="K150" s="33">
        <f>Q159</f>
      </c>
      <c r="L150" s="32"/>
      <c r="M150" s="33"/>
      <c r="N150" s="25">
        <f>IF(SUM(D150:M150)=0,"",COUNTIF(I148:I151,"3"))</f>
      </c>
      <c r="O150" s="26">
        <f>IF(SUM(E150:N150)=0,"",COUNTIF(H148:H151,"3"))</f>
      </c>
      <c r="P150" s="27">
        <f>IF(SUM(D150:M150)=0,"",SUM(I148:I151))</f>
      </c>
      <c r="Q150" s="28">
        <f>IF(SUM(D150:M150)=0,"",SUM(H148:H151))</f>
      </c>
      <c r="R150" s="464"/>
      <c r="S150" s="465"/>
    </row>
    <row r="151" spans="1:19" ht="15" hidden="1">
      <c r="A151" s="31" t="s">
        <v>11</v>
      </c>
      <c r="B151" s="79" t="s">
        <v>80</v>
      </c>
      <c r="C151" s="78" t="s">
        <v>33</v>
      </c>
      <c r="D151" s="32">
        <f>Q156</f>
      </c>
      <c r="E151" s="33">
        <f>P156</f>
      </c>
      <c r="F151" s="32">
        <f>Q155</f>
      </c>
      <c r="G151" s="33">
        <f>P155</f>
      </c>
      <c r="H151" s="32">
        <f>Q159</f>
      </c>
      <c r="I151" s="33">
        <f>P159</f>
      </c>
      <c r="J151" s="34"/>
      <c r="K151" s="35"/>
      <c r="L151" s="32"/>
      <c r="M151" s="33"/>
      <c r="N151" s="25">
        <f>IF(SUM(D151:M151)=0,"",COUNTIF(K148:K151,"3"))</f>
      </c>
      <c r="O151" s="26">
        <f>IF(SUM(E151:N151)=0,"",COUNTIF(J148:J151,"3"))</f>
      </c>
      <c r="P151" s="27">
        <f>IF(SUM(D151:M152)=0,"",SUM(K148:K151))</f>
      </c>
      <c r="Q151" s="28">
        <f>IF(SUM(D151:M151)=0,"",SUM(J148:J151))</f>
      </c>
      <c r="R151" s="464"/>
      <c r="S151" s="465"/>
    </row>
    <row r="152" spans="1:19" ht="15" hidden="1" thickTop="1">
      <c r="A152" s="36"/>
      <c r="B152" s="361" t="s">
        <v>32</v>
      </c>
      <c r="C152" s="80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  <c r="S152" s="40"/>
    </row>
    <row r="153" spans="1:19" ht="15" hidden="1" thickBot="1">
      <c r="A153" s="45"/>
      <c r="B153" s="81" t="s">
        <v>41</v>
      </c>
      <c r="C153" s="82"/>
      <c r="D153" s="72" t="s">
        <v>39</v>
      </c>
      <c r="E153" s="73"/>
      <c r="F153" s="466" t="s">
        <v>42</v>
      </c>
      <c r="G153" s="467"/>
      <c r="H153" s="468" t="s">
        <v>43</v>
      </c>
      <c r="I153" s="467"/>
      <c r="J153" s="468" t="s">
        <v>44</v>
      </c>
      <c r="K153" s="467"/>
      <c r="L153" s="468" t="s">
        <v>45</v>
      </c>
      <c r="M153" s="467"/>
      <c r="N153" s="468" t="s">
        <v>46</v>
      </c>
      <c r="O153" s="467"/>
      <c r="P153" s="469" t="s">
        <v>23</v>
      </c>
      <c r="Q153" s="470"/>
      <c r="S153" s="47"/>
    </row>
    <row r="154" spans="1:19" ht="15" hidden="1">
      <c r="A154" s="50" t="s">
        <v>24</v>
      </c>
      <c r="B154" s="83" t="str">
        <f>IF(B148&gt;"",B148,"")</f>
        <v>Marko Viidas</v>
      </c>
      <c r="C154" s="83" t="str">
        <f>IF(B150&gt;"",B150,"")</f>
        <v>Diep Luong</v>
      </c>
      <c r="D154" s="74">
        <v>4</v>
      </c>
      <c r="F154" s="462"/>
      <c r="G154" s="463"/>
      <c r="H154" s="519"/>
      <c r="I154" s="520"/>
      <c r="J154" s="519"/>
      <c r="K154" s="520"/>
      <c r="L154" s="519"/>
      <c r="M154" s="520"/>
      <c r="N154" s="521"/>
      <c r="O154" s="520"/>
      <c r="P154" s="52">
        <f aca="true" t="shared" si="105" ref="P154:P159">IF(COUNT(F154:N154)=0,"",COUNTIF(F154:N154,"&gt;=0"))</f>
      </c>
      <c r="Q154" s="368">
        <f aca="true" t="shared" si="106" ref="Q154:Q159">IF(COUNT(F154:N154)=0,"",(IF(LEFT(F154,1)="-",1,0)+IF(LEFT(H154,1)="-",1,0)+IF(LEFT(J154,1)="-",1,0)+IF(LEFT(L154,1)="-",1,0)+IF(LEFT(N154,1)="-",1,0)))</f>
      </c>
      <c r="R154" s="369"/>
      <c r="S154" s="370"/>
    </row>
    <row r="155" spans="1:19" ht="15" hidden="1">
      <c r="A155" s="50" t="s">
        <v>25</v>
      </c>
      <c r="B155" s="83" t="s">
        <v>37</v>
      </c>
      <c r="C155" s="83" t="str">
        <f>IF(B151&gt;"",B151,"")</f>
        <v>Samir Abedir</v>
      </c>
      <c r="D155" s="75">
        <v>1</v>
      </c>
      <c r="F155" s="513"/>
      <c r="G155" s="514"/>
      <c r="H155" s="513"/>
      <c r="I155" s="514"/>
      <c r="J155" s="513"/>
      <c r="K155" s="514"/>
      <c r="L155" s="513"/>
      <c r="M155" s="514"/>
      <c r="N155" s="513"/>
      <c r="O155" s="514"/>
      <c r="P155" s="52">
        <f t="shared" si="105"/>
      </c>
      <c r="Q155" s="368">
        <f t="shared" si="106"/>
      </c>
      <c r="R155" s="377"/>
      <c r="S155" s="378"/>
    </row>
    <row r="156" spans="1:19" ht="15.75" hidden="1" thickBot="1">
      <c r="A156" s="50" t="s">
        <v>26</v>
      </c>
      <c r="B156" s="84" t="s">
        <v>30</v>
      </c>
      <c r="C156" s="84" t="str">
        <f>IF(B151&gt;"",B151,"")</f>
        <v>Samir Abedir</v>
      </c>
      <c r="D156" s="72">
        <v>3</v>
      </c>
      <c r="F156" s="517"/>
      <c r="G156" s="518"/>
      <c r="H156" s="517"/>
      <c r="I156" s="518"/>
      <c r="J156" s="517"/>
      <c r="K156" s="518"/>
      <c r="L156" s="517"/>
      <c r="M156" s="518"/>
      <c r="N156" s="517"/>
      <c r="O156" s="518"/>
      <c r="P156" s="52">
        <f t="shared" si="105"/>
      </c>
      <c r="Q156" s="368">
        <f t="shared" si="106"/>
      </c>
      <c r="R156" s="377"/>
      <c r="S156" s="378"/>
    </row>
    <row r="157" spans="1:19" ht="15" hidden="1">
      <c r="A157" s="50" t="s">
        <v>27</v>
      </c>
      <c r="B157" s="83" t="s">
        <v>37</v>
      </c>
      <c r="C157" s="83" t="str">
        <f>IF(B150&gt;"",B150,"")</f>
        <v>Diep Luong</v>
      </c>
      <c r="D157" s="74">
        <v>4</v>
      </c>
      <c r="F157" s="519"/>
      <c r="G157" s="520"/>
      <c r="H157" s="519"/>
      <c r="I157" s="520"/>
      <c r="J157" s="519"/>
      <c r="K157" s="520"/>
      <c r="L157" s="519"/>
      <c r="M157" s="520"/>
      <c r="N157" s="519"/>
      <c r="O157" s="520"/>
      <c r="P157" s="52">
        <f t="shared" si="105"/>
      </c>
      <c r="Q157" s="368">
        <f t="shared" si="106"/>
      </c>
      <c r="R157" s="377"/>
      <c r="S157" s="378"/>
    </row>
    <row r="158" spans="1:19" ht="15" hidden="1">
      <c r="A158" s="50" t="s">
        <v>28</v>
      </c>
      <c r="B158" s="83" t="s">
        <v>30</v>
      </c>
      <c r="C158" s="83" t="str">
        <f>IF(B149&gt;"",B149,"")</f>
        <v>Dmitry Vyskubov</v>
      </c>
      <c r="D158" s="75">
        <v>3</v>
      </c>
      <c r="F158" s="513"/>
      <c r="G158" s="514"/>
      <c r="H158" s="513"/>
      <c r="I158" s="514"/>
      <c r="J158" s="461"/>
      <c r="K158" s="514"/>
      <c r="L158" s="513"/>
      <c r="M158" s="514"/>
      <c r="N158" s="513"/>
      <c r="O158" s="514"/>
      <c r="P158" s="52">
        <f t="shared" si="105"/>
      </c>
      <c r="Q158" s="368">
        <f t="shared" si="106"/>
      </c>
      <c r="R158" s="377"/>
      <c r="S158" s="378"/>
    </row>
    <row r="159" spans="1:19" ht="15.75" hidden="1" thickBot="1">
      <c r="A159" s="65" t="s">
        <v>29</v>
      </c>
      <c r="B159" s="85" t="s">
        <v>75</v>
      </c>
      <c r="C159" s="85" t="str">
        <f>IF(B151&gt;"",B151,"")</f>
        <v>Samir Abedir</v>
      </c>
      <c r="D159" s="76">
        <v>2</v>
      </c>
      <c r="F159" s="515"/>
      <c r="G159" s="516"/>
      <c r="H159" s="515"/>
      <c r="I159" s="516"/>
      <c r="J159" s="515"/>
      <c r="K159" s="516"/>
      <c r="L159" s="515"/>
      <c r="M159" s="516"/>
      <c r="N159" s="515"/>
      <c r="O159" s="516"/>
      <c r="P159" s="67">
        <f t="shared" si="105"/>
      </c>
      <c r="Q159" s="381">
        <f t="shared" si="106"/>
      </c>
      <c r="R159" s="382"/>
      <c r="S159" s="383"/>
    </row>
    <row r="160" spans="2:3" ht="15.75" hidden="1" thickBot="1" thickTop="1">
      <c r="B160" s="388"/>
      <c r="C160" s="388"/>
    </row>
    <row r="161" spans="1:19" ht="16.5" hidden="1" thickBot="1" thickTop="1">
      <c r="A161" s="341"/>
      <c r="B161" s="342" t="s">
        <v>48</v>
      </c>
      <c r="C161" s="343" t="s">
        <v>89</v>
      </c>
      <c r="D161" s="344"/>
      <c r="E161" s="343"/>
      <c r="F161" s="345"/>
      <c r="G161" s="344"/>
      <c r="H161" s="346" t="s">
        <v>62</v>
      </c>
      <c r="I161" s="347"/>
      <c r="J161" s="507" t="s">
        <v>90</v>
      </c>
      <c r="K161" s="508"/>
      <c r="L161" s="508"/>
      <c r="M161" s="509"/>
      <c r="N161" s="348"/>
      <c r="O161" s="349"/>
      <c r="P161" s="510" t="s">
        <v>61</v>
      </c>
      <c r="Q161" s="511"/>
      <c r="R161" s="511"/>
      <c r="S161" s="512"/>
    </row>
    <row r="162" spans="1:19" ht="15.75" customHeight="1" hidden="1" thickBot="1">
      <c r="A162" s="353"/>
      <c r="B162" s="355" t="str">
        <f>'[1]Kehi'!$F$11</f>
        <v>SPTL ja Helsingin Piiri</v>
      </c>
      <c r="C162" s="356" t="s">
        <v>2</v>
      </c>
      <c r="D162" s="491"/>
      <c r="E162" s="492"/>
      <c r="F162" s="493"/>
      <c r="G162" s="455" t="s">
        <v>3</v>
      </c>
      <c r="H162" s="456"/>
      <c r="I162" s="456"/>
      <c r="J162" s="457">
        <f>'[1]Kehi'!$N$11</f>
        <v>38493</v>
      </c>
      <c r="K162" s="457"/>
      <c r="L162" s="457"/>
      <c r="M162" s="458"/>
      <c r="N162" s="357" t="s">
        <v>4</v>
      </c>
      <c r="O162" s="264"/>
      <c r="P162" s="418" t="s">
        <v>38</v>
      </c>
      <c r="Q162" s="460"/>
      <c r="R162" s="460"/>
      <c r="S162" s="385"/>
    </row>
    <row r="163" spans="1:19" ht="15" hidden="1" thickTop="1">
      <c r="A163" s="14"/>
      <c r="B163" s="91" t="s">
        <v>49</v>
      </c>
      <c r="C163" s="92" t="s">
        <v>50</v>
      </c>
      <c r="D163" s="474" t="s">
        <v>8</v>
      </c>
      <c r="E163" s="475"/>
      <c r="F163" s="474" t="s">
        <v>9</v>
      </c>
      <c r="G163" s="475"/>
      <c r="H163" s="474" t="s">
        <v>10</v>
      </c>
      <c r="I163" s="475"/>
      <c r="J163" s="474" t="s">
        <v>11</v>
      </c>
      <c r="K163" s="475"/>
      <c r="L163" s="474"/>
      <c r="M163" s="475"/>
      <c r="N163" s="15" t="s">
        <v>12</v>
      </c>
      <c r="O163" s="16" t="s">
        <v>13</v>
      </c>
      <c r="P163" s="17" t="s">
        <v>14</v>
      </c>
      <c r="Q163" s="18"/>
      <c r="R163" s="476" t="s">
        <v>47</v>
      </c>
      <c r="S163" s="417"/>
    </row>
    <row r="164" spans="1:19" ht="15" hidden="1">
      <c r="A164" s="20" t="s">
        <v>8</v>
      </c>
      <c r="B164" s="77" t="s">
        <v>86</v>
      </c>
      <c r="C164" s="78" t="s">
        <v>87</v>
      </c>
      <c r="D164" s="21"/>
      <c r="E164" s="22"/>
      <c r="F164" s="23">
        <f>+P174</f>
      </c>
      <c r="G164" s="24">
        <f>+Q174</f>
      </c>
      <c r="H164" s="23">
        <f>P170</f>
      </c>
      <c r="I164" s="24">
        <f>Q170</f>
      </c>
      <c r="J164" s="23">
        <f>P172</f>
      </c>
      <c r="K164" s="24">
        <f>Q172</f>
      </c>
      <c r="L164" s="23"/>
      <c r="M164" s="24"/>
      <c r="N164" s="25">
        <f>IF(SUM(D164:M164)=0,"",COUNTIF(E164:E167,"3"))</f>
      </c>
      <c r="O164" s="26">
        <f>IF(SUM(E164:N164)=0,"",COUNTIF(D164:D167,"3"))</f>
      </c>
      <c r="P164" s="27">
        <f>IF(SUM(D164:M164)=0,"",SUM(E164:E167))</f>
      </c>
      <c r="Q164" s="28">
        <f>IF(SUM(D164:M164)=0,"",SUM(D164:D167))</f>
      </c>
      <c r="R164" s="464"/>
      <c r="S164" s="465"/>
    </row>
    <row r="165" spans="1:19" ht="15" hidden="1">
      <c r="A165" s="31" t="s">
        <v>9</v>
      </c>
      <c r="B165" s="77" t="s">
        <v>35</v>
      </c>
      <c r="C165" s="78" t="s">
        <v>18</v>
      </c>
      <c r="D165" s="32">
        <f>+Q174</f>
      </c>
      <c r="E165" s="33">
        <f>+P174</f>
      </c>
      <c r="F165" s="34"/>
      <c r="G165" s="35"/>
      <c r="H165" s="32">
        <f>P173</f>
      </c>
      <c r="I165" s="33">
        <f>Q173</f>
      </c>
      <c r="J165" s="32">
        <f>P171</f>
      </c>
      <c r="K165" s="33">
        <f>Q171</f>
      </c>
      <c r="L165" s="32"/>
      <c r="M165" s="33"/>
      <c r="N165" s="25">
        <f>IF(SUM(D165:M165)=0,"",COUNTIF(G164:G167,"3"))</f>
      </c>
      <c r="O165" s="26">
        <f>IF(SUM(E165:N165)=0,"",COUNTIF(F164:F167,"3"))</f>
      </c>
      <c r="P165" s="27">
        <f>IF(SUM(D165:M165)=0,"",SUM(G164:G167))</f>
      </c>
      <c r="Q165" s="28">
        <f>IF(SUM(D165:M165)=0,"",SUM(F164:F167))</f>
      </c>
      <c r="R165" s="464"/>
      <c r="S165" s="465"/>
    </row>
    <row r="166" spans="1:19" ht="15" hidden="1">
      <c r="A166" s="31" t="s">
        <v>10</v>
      </c>
      <c r="B166" s="77" t="s">
        <v>72</v>
      </c>
      <c r="C166" s="78" t="s">
        <v>67</v>
      </c>
      <c r="D166" s="32">
        <f>+Q170</f>
      </c>
      <c r="E166" s="33">
        <f>+P170</f>
      </c>
      <c r="F166" s="32">
        <f>Q173</f>
      </c>
      <c r="G166" s="33">
        <f>P173</f>
      </c>
      <c r="H166" s="34"/>
      <c r="I166" s="35"/>
      <c r="J166" s="32">
        <f>P175</f>
      </c>
      <c r="K166" s="33">
        <f>Q175</f>
      </c>
      <c r="L166" s="32"/>
      <c r="M166" s="33"/>
      <c r="N166" s="25">
        <f>IF(SUM(D166:M166)=0,"",COUNTIF(I164:I167,"3"))</f>
      </c>
      <c r="O166" s="26">
        <f>IF(SUM(E166:N166)=0,"",COUNTIF(H164:H167,"3"))</f>
      </c>
      <c r="P166" s="27">
        <f>IF(SUM(D166:M166)=0,"",SUM(I164:I167))</f>
      </c>
      <c r="Q166" s="28">
        <f>IF(SUM(D166:M166)=0,"",SUM(H164:H167))</f>
      </c>
      <c r="R166" s="464"/>
      <c r="S166" s="465"/>
    </row>
    <row r="167" spans="1:19" ht="15" hidden="1">
      <c r="A167" s="31" t="s">
        <v>11</v>
      </c>
      <c r="B167" s="79" t="s">
        <v>79</v>
      </c>
      <c r="C167" s="78" t="s">
        <v>33</v>
      </c>
      <c r="D167" s="32">
        <f>Q172</f>
      </c>
      <c r="E167" s="33">
        <f>P172</f>
      </c>
      <c r="F167" s="32">
        <f>Q171</f>
      </c>
      <c r="G167" s="33">
        <f>P171</f>
      </c>
      <c r="H167" s="32">
        <f>Q175</f>
      </c>
      <c r="I167" s="33">
        <f>P175</f>
      </c>
      <c r="J167" s="34"/>
      <c r="K167" s="35"/>
      <c r="L167" s="32"/>
      <c r="M167" s="33"/>
      <c r="N167" s="25">
        <f>IF(SUM(D167:M167)=0,"",COUNTIF(K164:K167,"3"))</f>
      </c>
      <c r="O167" s="26">
        <f>IF(SUM(E167:N167)=0,"",COUNTIF(J164:J167,"3"))</f>
      </c>
      <c r="P167" s="27">
        <f>IF(SUM(D167:M168)=0,"",SUM(K164:K167))</f>
      </c>
      <c r="Q167" s="28">
        <f>IF(SUM(D167:M167)=0,"",SUM(J164:J167))</f>
      </c>
      <c r="R167" s="464"/>
      <c r="S167" s="465"/>
    </row>
    <row r="168" spans="1:19" ht="15" customHeight="1" hidden="1" thickTop="1">
      <c r="A168" s="36"/>
      <c r="B168" s="361" t="s">
        <v>32</v>
      </c>
      <c r="C168" s="80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9"/>
      <c r="S168" s="40"/>
    </row>
    <row r="169" spans="1:19" ht="15" hidden="1" thickBot="1">
      <c r="A169" s="45"/>
      <c r="B169" s="81" t="s">
        <v>41</v>
      </c>
      <c r="C169" s="82"/>
      <c r="D169" s="72" t="s">
        <v>39</v>
      </c>
      <c r="E169" s="73"/>
      <c r="F169" s="466" t="s">
        <v>42</v>
      </c>
      <c r="G169" s="467"/>
      <c r="H169" s="468" t="s">
        <v>43</v>
      </c>
      <c r="I169" s="467"/>
      <c r="J169" s="468" t="s">
        <v>44</v>
      </c>
      <c r="K169" s="467"/>
      <c r="L169" s="468" t="s">
        <v>45</v>
      </c>
      <c r="M169" s="467"/>
      <c r="N169" s="468" t="s">
        <v>46</v>
      </c>
      <c r="O169" s="467"/>
      <c r="P169" s="469" t="s">
        <v>23</v>
      </c>
      <c r="Q169" s="470"/>
      <c r="S169" s="47"/>
    </row>
    <row r="170" spans="1:19" ht="15" hidden="1">
      <c r="A170" s="50" t="s">
        <v>24</v>
      </c>
      <c r="B170" s="83" t="str">
        <f>IF(B164&gt;"",B164,"")</f>
        <v>Aleksi Hyttinen</v>
      </c>
      <c r="C170" s="83" t="str">
        <f>IF(B166&gt;"",B166,"")</f>
        <v>Maksim Smirnov</v>
      </c>
      <c r="D170" s="74">
        <v>4</v>
      </c>
      <c r="F170" s="462"/>
      <c r="G170" s="463"/>
      <c r="H170" s="519"/>
      <c r="I170" s="520"/>
      <c r="J170" s="519"/>
      <c r="K170" s="520"/>
      <c r="L170" s="519"/>
      <c r="M170" s="520"/>
      <c r="N170" s="521"/>
      <c r="O170" s="520"/>
      <c r="P170" s="52">
        <f aca="true" t="shared" si="107" ref="P170:P175">IF(COUNT(F170:N170)=0,"",COUNTIF(F170:N170,"&gt;=0"))</f>
      </c>
      <c r="Q170" s="368">
        <f aca="true" t="shared" si="108" ref="Q170:Q175">IF(COUNT(F170:N170)=0,"",(IF(LEFT(F170,1)="-",1,0)+IF(LEFT(H170,1)="-",1,0)+IF(LEFT(J170,1)="-",1,0)+IF(LEFT(L170,1)="-",1,0)+IF(LEFT(N170,1)="-",1,0)))</f>
      </c>
      <c r="R170" s="369"/>
      <c r="S170" s="370"/>
    </row>
    <row r="171" spans="1:19" ht="15" hidden="1">
      <c r="A171" s="50" t="s">
        <v>25</v>
      </c>
      <c r="B171" s="83" t="s">
        <v>35</v>
      </c>
      <c r="C171" s="83" t="str">
        <f>IF(B167&gt;"",B167,"")</f>
        <v>Peter Åkerström</v>
      </c>
      <c r="D171" s="75">
        <v>1</v>
      </c>
      <c r="F171" s="513"/>
      <c r="G171" s="514"/>
      <c r="H171" s="513"/>
      <c r="I171" s="514"/>
      <c r="J171" s="513"/>
      <c r="K171" s="514"/>
      <c r="L171" s="513"/>
      <c r="M171" s="514"/>
      <c r="N171" s="513"/>
      <c r="O171" s="514"/>
      <c r="P171" s="52">
        <f t="shared" si="107"/>
      </c>
      <c r="Q171" s="368">
        <f t="shared" si="108"/>
      </c>
      <c r="R171" s="377"/>
      <c r="S171" s="378"/>
    </row>
    <row r="172" spans="1:19" ht="15.75" hidden="1" thickBot="1">
      <c r="A172" s="50" t="s">
        <v>26</v>
      </c>
      <c r="B172" s="84" t="s">
        <v>86</v>
      </c>
      <c r="C172" s="84" t="str">
        <f>IF(B167&gt;"",B167,"")</f>
        <v>Peter Åkerström</v>
      </c>
      <c r="D172" s="72">
        <v>3</v>
      </c>
      <c r="F172" s="517"/>
      <c r="G172" s="518"/>
      <c r="H172" s="517"/>
      <c r="I172" s="518"/>
      <c r="J172" s="517"/>
      <c r="K172" s="518"/>
      <c r="L172" s="517"/>
      <c r="M172" s="518"/>
      <c r="N172" s="517"/>
      <c r="O172" s="518"/>
      <c r="P172" s="52">
        <f t="shared" si="107"/>
      </c>
      <c r="Q172" s="368">
        <f t="shared" si="108"/>
      </c>
      <c r="R172" s="377"/>
      <c r="S172" s="378"/>
    </row>
    <row r="173" spans="1:19" ht="15" hidden="1">
      <c r="A173" s="50" t="s">
        <v>27</v>
      </c>
      <c r="B173" s="83" t="s">
        <v>35</v>
      </c>
      <c r="C173" s="83" t="str">
        <f>IF(B166&gt;"",B166,"")</f>
        <v>Maksim Smirnov</v>
      </c>
      <c r="D173" s="74">
        <v>4</v>
      </c>
      <c r="F173" s="519"/>
      <c r="G173" s="520"/>
      <c r="H173" s="519"/>
      <c r="I173" s="520"/>
      <c r="J173" s="519"/>
      <c r="K173" s="520"/>
      <c r="L173" s="519"/>
      <c r="M173" s="520"/>
      <c r="N173" s="519"/>
      <c r="O173" s="520"/>
      <c r="P173" s="52">
        <f t="shared" si="107"/>
      </c>
      <c r="Q173" s="368">
        <f t="shared" si="108"/>
      </c>
      <c r="R173" s="377"/>
      <c r="S173" s="378"/>
    </row>
    <row r="174" spans="1:19" ht="15" hidden="1">
      <c r="A174" s="50" t="s">
        <v>28</v>
      </c>
      <c r="B174" s="83" t="s">
        <v>86</v>
      </c>
      <c r="C174" s="83" t="str">
        <f>IF(B165&gt;"",B165,"")</f>
        <v>Lauri Oja</v>
      </c>
      <c r="D174" s="75">
        <v>3</v>
      </c>
      <c r="F174" s="513"/>
      <c r="G174" s="514"/>
      <c r="H174" s="513"/>
      <c r="I174" s="514"/>
      <c r="J174" s="461"/>
      <c r="K174" s="514"/>
      <c r="L174" s="513"/>
      <c r="M174" s="514"/>
      <c r="N174" s="513"/>
      <c r="O174" s="514"/>
      <c r="P174" s="52">
        <f t="shared" si="107"/>
      </c>
      <c r="Q174" s="368">
        <f t="shared" si="108"/>
      </c>
      <c r="R174" s="377"/>
      <c r="S174" s="378"/>
    </row>
    <row r="175" spans="1:19" ht="15.75" hidden="1" thickBot="1">
      <c r="A175" s="65" t="s">
        <v>29</v>
      </c>
      <c r="B175" s="85" t="s">
        <v>72</v>
      </c>
      <c r="C175" s="85" t="str">
        <f>IF(B167&gt;"",B167,"")</f>
        <v>Peter Åkerström</v>
      </c>
      <c r="D175" s="76">
        <v>2</v>
      </c>
      <c r="F175" s="515"/>
      <c r="G175" s="516"/>
      <c r="H175" s="515"/>
      <c r="I175" s="516"/>
      <c r="J175" s="515"/>
      <c r="K175" s="516"/>
      <c r="L175" s="515"/>
      <c r="M175" s="516"/>
      <c r="N175" s="515"/>
      <c r="O175" s="516"/>
      <c r="P175" s="67">
        <f t="shared" si="107"/>
      </c>
      <c r="Q175" s="381">
        <f t="shared" si="108"/>
      </c>
      <c r="R175" s="382"/>
      <c r="S175" s="383"/>
    </row>
    <row r="176" spans="1:19" ht="15.75" hidden="1" thickTop="1">
      <c r="A176" s="341"/>
      <c r="B176" s="342" t="s">
        <v>48</v>
      </c>
      <c r="C176" s="343" t="s">
        <v>107</v>
      </c>
      <c r="D176" s="344"/>
      <c r="E176" s="343"/>
      <c r="F176" s="345"/>
      <c r="G176" s="344"/>
      <c r="H176" s="346" t="s">
        <v>110</v>
      </c>
      <c r="I176" s="347"/>
      <c r="J176" s="507" t="s">
        <v>40</v>
      </c>
      <c r="K176" s="508"/>
      <c r="L176" s="508"/>
      <c r="M176" s="509"/>
      <c r="N176" s="348"/>
      <c r="O176" s="349"/>
      <c r="P176" s="510" t="s">
        <v>52</v>
      </c>
      <c r="Q176" s="511"/>
      <c r="R176" s="511"/>
      <c r="S176" s="512"/>
    </row>
    <row r="177" spans="1:19" ht="16.5" customHeight="1" hidden="1" thickBot="1" thickTop="1">
      <c r="A177" s="353"/>
      <c r="B177" s="389" t="str">
        <f>'[2]Kehi'!$F$11</f>
        <v>SPTL ja Helsingin Piiri</v>
      </c>
      <c r="C177" s="390" t="s">
        <v>2</v>
      </c>
      <c r="D177" s="491"/>
      <c r="E177" s="492"/>
      <c r="F177" s="493"/>
      <c r="G177" s="455" t="s">
        <v>3</v>
      </c>
      <c r="H177" s="456"/>
      <c r="I177" s="456"/>
      <c r="J177" s="457">
        <f>'[2]Kehi'!$N$11</f>
        <v>38493</v>
      </c>
      <c r="K177" s="457"/>
      <c r="L177" s="457"/>
      <c r="M177" s="458"/>
      <c r="N177" s="357" t="s">
        <v>4</v>
      </c>
      <c r="O177" s="264"/>
      <c r="P177" s="459" t="str">
        <f>'[2]Kehi'!$T$11</f>
        <v>10:00</v>
      </c>
      <c r="Q177" s="460"/>
      <c r="R177" s="460"/>
      <c r="S177" s="460"/>
    </row>
    <row r="178" spans="1:19" ht="15.75" customHeight="1" hidden="1" thickBot="1">
      <c r="A178" s="391"/>
      <c r="B178" s="392" t="s">
        <v>49</v>
      </c>
      <c r="C178" s="393" t="s">
        <v>50</v>
      </c>
      <c r="D178" s="500" t="s">
        <v>8</v>
      </c>
      <c r="E178" s="501"/>
      <c r="F178" s="500" t="s">
        <v>9</v>
      </c>
      <c r="G178" s="501"/>
      <c r="H178" s="500" t="s">
        <v>10</v>
      </c>
      <c r="I178" s="501"/>
      <c r="J178" s="500" t="s">
        <v>11</v>
      </c>
      <c r="K178" s="501"/>
      <c r="L178" s="500" t="s">
        <v>96</v>
      </c>
      <c r="M178" s="501"/>
      <c r="N178" s="394" t="s">
        <v>12</v>
      </c>
      <c r="O178" s="395" t="s">
        <v>13</v>
      </c>
      <c r="P178" s="478" t="s">
        <v>97</v>
      </c>
      <c r="Q178" s="479"/>
      <c r="R178" s="480" t="s">
        <v>47</v>
      </c>
      <c r="S178" s="481"/>
    </row>
    <row r="179" spans="1:19" ht="15" customHeight="1" hidden="1" thickTop="1">
      <c r="A179" s="397" t="s">
        <v>8</v>
      </c>
      <c r="B179" s="398" t="s">
        <v>108</v>
      </c>
      <c r="C179" s="399" t="s">
        <v>66</v>
      </c>
      <c r="D179" s="400"/>
      <c r="E179" s="401"/>
      <c r="F179" s="402">
        <f>P195</f>
      </c>
      <c r="G179" s="403">
        <f>Q195</f>
      </c>
      <c r="H179" s="402">
        <f>P191</f>
      </c>
      <c r="I179" s="403">
        <f>Q191</f>
      </c>
      <c r="J179" s="402">
        <f>P189</f>
      </c>
      <c r="K179" s="403">
        <f>Q189</f>
      </c>
      <c r="L179" s="402">
        <f>P186</f>
      </c>
      <c r="M179" s="403">
        <f>Q186</f>
      </c>
      <c r="N179" s="404">
        <f>IF(SUM(D179:M179)=0,"",COUNTIF(E179:E183,3))</f>
      </c>
      <c r="O179" s="405">
        <f>IF(SUM(D179:M179)=0,"",COUNTIF(D179:D183,3))</f>
      </c>
      <c r="P179" s="108">
        <f>IF(SUM(D179:M179)=0,"",SUM(E179:E183))</f>
      </c>
      <c r="Q179" s="109">
        <f>IF(SUM(D179:M179)=0,"",SUM(D179:D183))</f>
      </c>
      <c r="R179" s="484"/>
      <c r="S179" s="485"/>
    </row>
    <row r="180" spans="1:19" ht="15" customHeight="1" hidden="1">
      <c r="A180" s="406" t="s">
        <v>9</v>
      </c>
      <c r="B180" s="398" t="s">
        <v>109</v>
      </c>
      <c r="C180" s="399" t="s">
        <v>6</v>
      </c>
      <c r="D180" s="407">
        <f>Q195</f>
      </c>
      <c r="E180" s="408">
        <f>P195</f>
      </c>
      <c r="F180" s="409"/>
      <c r="G180" s="410"/>
      <c r="H180" s="411">
        <f>P193</f>
      </c>
      <c r="I180" s="412">
        <f>Q193</f>
      </c>
      <c r="J180" s="411">
        <f>P187</f>
      </c>
      <c r="K180" s="412">
        <f>Q187</f>
      </c>
      <c r="L180" s="411">
        <f>P190</f>
      </c>
      <c r="M180" s="412">
        <f>Q190</f>
      </c>
      <c r="N180" s="404">
        <f>IF(SUM(D180:M180)=0,"",COUNTIF(G179:G183,3))</f>
      </c>
      <c r="O180" s="405">
        <f>IF(SUM(D180:M180)=0,"",COUNTIF(F179:F183,3))</f>
      </c>
      <c r="P180" s="108">
        <f>IF(SUM(D180:M180)=0,"",SUM(G179:G183))</f>
      </c>
      <c r="Q180" s="109">
        <f>IF(SUM(D180:M180)=0,"",SUM(F179:F183))</f>
      </c>
      <c r="R180" s="484"/>
      <c r="S180" s="485"/>
    </row>
    <row r="181" spans="1:19" ht="15" customHeight="1" hidden="1">
      <c r="A181" s="406" t="s">
        <v>10</v>
      </c>
      <c r="B181" s="398" t="s">
        <v>105</v>
      </c>
      <c r="C181" s="399" t="s">
        <v>19</v>
      </c>
      <c r="D181" s="413">
        <f>Q191</f>
      </c>
      <c r="E181" s="408">
        <f>P191</f>
      </c>
      <c r="F181" s="413">
        <f>Q193</f>
      </c>
      <c r="G181" s="408">
        <f>P193</f>
      </c>
      <c r="H181" s="409"/>
      <c r="I181" s="410"/>
      <c r="J181" s="411">
        <f>P194</f>
      </c>
      <c r="K181" s="412">
        <f>Q194</f>
      </c>
      <c r="L181" s="411">
        <f>P188</f>
      </c>
      <c r="M181" s="412">
        <f>Q188</f>
      </c>
      <c r="N181" s="404">
        <f>IF(SUM(D181:M181)=0,"",COUNTIF(I179:I183,3))</f>
      </c>
      <c r="O181" s="405">
        <f>IF(SUM(D181:M181)=0,"",COUNTIF(H179:H183,3))</f>
      </c>
      <c r="P181" s="108">
        <f>IF(SUM(D181:M181)=0,"",SUM(I179:I183))</f>
      </c>
      <c r="Q181" s="109">
        <f>IF(SUM(D181:M181)=0,"",SUM(H179:H183))</f>
      </c>
      <c r="R181" s="484"/>
      <c r="S181" s="485"/>
    </row>
    <row r="182" spans="1:19" ht="15" customHeight="1" hidden="1">
      <c r="A182" s="406" t="s">
        <v>11</v>
      </c>
      <c r="B182" s="398" t="s">
        <v>98</v>
      </c>
      <c r="C182" s="399" t="s">
        <v>0</v>
      </c>
      <c r="D182" s="413">
        <f>Q189</f>
      </c>
      <c r="E182" s="408">
        <f>P189</f>
      </c>
      <c r="F182" s="413">
        <f>Q187</f>
      </c>
      <c r="G182" s="408">
        <f>P187</f>
      </c>
      <c r="H182" s="413">
        <f>Q194</f>
      </c>
      <c r="I182" s="408">
        <f>P194</f>
      </c>
      <c r="J182" s="409"/>
      <c r="K182" s="410"/>
      <c r="L182" s="411">
        <f>P192</f>
      </c>
      <c r="M182" s="412">
        <f>Q192</f>
      </c>
      <c r="N182" s="404">
        <f>IF(SUM(D182:M182)=0,"",COUNTIF(K179:K183,3))</f>
      </c>
      <c r="O182" s="405">
        <f>IF(SUM(D182:M182)=0,"",COUNTIF(J179:J183,3))</f>
      </c>
      <c r="P182" s="108">
        <f>IF(SUM(D182:M182)=0,"",SUM(K179:K183))</f>
      </c>
      <c r="Q182" s="109">
        <f>IF(SUM(D182:M182)=0,"",SUM(J179:J183))</f>
      </c>
      <c r="R182" s="484"/>
      <c r="S182" s="485"/>
    </row>
    <row r="183" spans="1:19" ht="15" customHeight="1" hidden="1">
      <c r="A183" s="414" t="s">
        <v>96</v>
      </c>
      <c r="B183" s="415" t="s">
        <v>106</v>
      </c>
      <c r="C183" s="416" t="s">
        <v>31</v>
      </c>
      <c r="D183" s="419">
        <f>Q186</f>
      </c>
      <c r="E183" s="420">
        <f>P186</f>
      </c>
      <c r="F183" s="419">
        <f>Q190</f>
      </c>
      <c r="G183" s="420">
        <f>P190</f>
      </c>
      <c r="H183" s="419">
        <f>Q188</f>
      </c>
      <c r="I183" s="420">
        <f>P188</f>
      </c>
      <c r="J183" s="419">
        <f>Q192</f>
      </c>
      <c r="K183" s="420">
        <f>P192</f>
      </c>
      <c r="L183" s="421"/>
      <c r="M183" s="422"/>
      <c r="N183" s="423">
        <f>IF(SUM(D183:M183)=0,"",COUNTIF(M179:M183,3))</f>
      </c>
      <c r="O183" s="405">
        <f>IF(SUM(D183:M183)=0,"",COUNTIF(L179:L183,3))</f>
      </c>
      <c r="P183" s="108">
        <f>IF(SUM(D183:M183)=0,"",SUM(M179:M183))</f>
      </c>
      <c r="Q183" s="109">
        <f>IF(SUM(D183:M183)=0,"",SUM(L179:L183))</f>
      </c>
      <c r="R183" s="486"/>
      <c r="S183" s="487"/>
    </row>
    <row r="184" spans="1:19" ht="15" customHeight="1" hidden="1" thickTop="1">
      <c r="A184" s="424"/>
      <c r="B184" s="425" t="s">
        <v>32</v>
      </c>
      <c r="D184" s="426"/>
      <c r="E184" s="426"/>
      <c r="F184" s="427"/>
      <c r="G184" s="426"/>
      <c r="H184" s="426"/>
      <c r="I184" s="426"/>
      <c r="J184" s="426"/>
      <c r="K184" s="426"/>
      <c r="L184" s="426"/>
      <c r="M184" s="426"/>
      <c r="N184" s="426"/>
      <c r="O184" s="426"/>
      <c r="P184" s="426"/>
      <c r="Q184" s="426"/>
      <c r="R184" s="428"/>
      <c r="S184" s="428"/>
    </row>
    <row r="185" spans="1:19" ht="15" customHeight="1" hidden="1" thickBot="1">
      <c r="A185" s="429"/>
      <c r="B185" s="430" t="s">
        <v>41</v>
      </c>
      <c r="C185" s="431"/>
      <c r="D185" s="432"/>
      <c r="E185" s="433"/>
      <c r="F185" s="490" t="s">
        <v>42</v>
      </c>
      <c r="G185" s="489"/>
      <c r="H185" s="488" t="s">
        <v>43</v>
      </c>
      <c r="I185" s="489"/>
      <c r="J185" s="488" t="s">
        <v>44</v>
      </c>
      <c r="K185" s="489"/>
      <c r="L185" s="488" t="s">
        <v>45</v>
      </c>
      <c r="M185" s="489"/>
      <c r="N185" s="488" t="s">
        <v>46</v>
      </c>
      <c r="O185" s="489"/>
      <c r="P185" s="490" t="s">
        <v>23</v>
      </c>
      <c r="Q185" s="489"/>
      <c r="R185" s="482" t="s">
        <v>15</v>
      </c>
      <c r="S185" s="483"/>
    </row>
    <row r="186" spans="1:19" ht="15" customHeight="1" hidden="1">
      <c r="A186" s="434" t="s">
        <v>99</v>
      </c>
      <c r="B186" s="134" t="s">
        <v>103</v>
      </c>
      <c r="C186" s="134" t="s">
        <v>106</v>
      </c>
      <c r="D186" s="432"/>
      <c r="E186" s="433"/>
      <c r="F186" s="471"/>
      <c r="G186" s="472"/>
      <c r="H186" s="502"/>
      <c r="I186" s="503"/>
      <c r="J186" s="473"/>
      <c r="K186" s="503"/>
      <c r="L186" s="502"/>
      <c r="M186" s="503"/>
      <c r="N186" s="502"/>
      <c r="O186" s="503"/>
      <c r="P186" s="435">
        <f>IF(COUNTA(F186:N186)=0,"",COUNTIF(F186:N186,"&gt;=0"))</f>
      </c>
      <c r="Q186" s="436">
        <f>IF(COUNTA(F186:N186)=0,"",(IF(LEFT(F186,1)="-",1,0)+IF(LEFT(H186,1)="-",1,0)+IF(LEFT(J186,1)="-",1,0)+IF(LEFT(L186,1)="-",1,0)+IF(LEFT(N186,1)="-",1,0)))</f>
      </c>
      <c r="R186" s="437">
        <f>+Y186+AA186+AC186+AE186+AG186</f>
        <v>0</v>
      </c>
      <c r="S186" s="438">
        <f>+Z186+AB186+AD186+AF186+AH186</f>
        <v>0</v>
      </c>
    </row>
    <row r="187" spans="1:19" ht="15" customHeight="1" hidden="1">
      <c r="A187" s="434" t="s">
        <v>25</v>
      </c>
      <c r="B187" s="134" t="str">
        <f>IF(B180&gt;"",B180,"")</f>
        <v>Julia Piliptshuk</v>
      </c>
      <c r="C187" s="134" t="str">
        <f>IF(B182&gt;"",B182,"")</f>
        <v>Veera Välimäki</v>
      </c>
      <c r="D187" s="439"/>
      <c r="E187" s="433"/>
      <c r="F187" s="504"/>
      <c r="G187" s="495"/>
      <c r="H187" s="504"/>
      <c r="I187" s="495"/>
      <c r="J187" s="504"/>
      <c r="K187" s="495"/>
      <c r="L187" s="504"/>
      <c r="M187" s="495"/>
      <c r="N187" s="504"/>
      <c r="O187" s="495"/>
      <c r="P187" s="435">
        <f aca="true" t="shared" si="109" ref="P187:P195">IF(COUNTA(F187:N187)=0,"",COUNTIF(F187:N187,"&gt;=0"))</f>
      </c>
      <c r="Q187" s="436">
        <f aca="true" t="shared" si="110" ref="Q187:Q195">IF(COUNTA(F187:N187)=0,"",(IF(LEFT(F187,1)="-",1,0)+IF(LEFT(H187,1)="-",1,0)+IF(LEFT(J187,1)="-",1,0)+IF(LEFT(L187,1)="-",1,0)+IF(LEFT(N187,1)="-",1,0)))</f>
      </c>
      <c r="R187" s="440">
        <f aca="true" t="shared" si="111" ref="R187:S194">+Y187+AA187+AC187+AE187+AG187</f>
        <v>0</v>
      </c>
      <c r="S187" s="441">
        <f t="shared" si="111"/>
        <v>0</v>
      </c>
    </row>
    <row r="188" spans="1:19" ht="15.75" customHeight="1" hidden="1" thickBot="1">
      <c r="A188" s="434" t="s">
        <v>100</v>
      </c>
      <c r="B188" s="144" t="str">
        <f>IF(B181&gt;"",B181,"")</f>
        <v>Emma Rolig</v>
      </c>
      <c r="C188" s="144" t="str">
        <f>IF(B183&gt;"",B183,"")</f>
        <v>Marite Kallasorg</v>
      </c>
      <c r="D188" s="442"/>
      <c r="E188" s="443"/>
      <c r="F188" s="496"/>
      <c r="G188" s="497"/>
      <c r="H188" s="496"/>
      <c r="I188" s="497"/>
      <c r="J188" s="496"/>
      <c r="K188" s="497"/>
      <c r="L188" s="496"/>
      <c r="M188" s="497"/>
      <c r="N188" s="496"/>
      <c r="O188" s="497"/>
      <c r="P188" s="435">
        <f t="shared" si="109"/>
      </c>
      <c r="Q188" s="436">
        <f t="shared" si="110"/>
      </c>
      <c r="R188" s="440">
        <f t="shared" si="111"/>
        <v>0</v>
      </c>
      <c r="S188" s="441">
        <f t="shared" si="111"/>
        <v>0</v>
      </c>
    </row>
    <row r="189" spans="1:19" ht="15" customHeight="1" hidden="1">
      <c r="A189" s="434" t="s">
        <v>26</v>
      </c>
      <c r="B189" s="134" t="str">
        <f>IF(B179&gt;"",B179,"")</f>
        <v>Julia Kirpu</v>
      </c>
      <c r="C189" s="134" t="str">
        <f>IF(B182&gt;"",B182,"")</f>
        <v>Veera Välimäki</v>
      </c>
      <c r="D189" s="444"/>
      <c r="E189" s="433"/>
      <c r="F189" s="498"/>
      <c r="G189" s="499"/>
      <c r="H189" s="498"/>
      <c r="I189" s="499"/>
      <c r="J189" s="498"/>
      <c r="K189" s="499"/>
      <c r="L189" s="498"/>
      <c r="M189" s="499"/>
      <c r="N189" s="498"/>
      <c r="O189" s="499"/>
      <c r="P189" s="435">
        <f t="shared" si="109"/>
      </c>
      <c r="Q189" s="436">
        <f t="shared" si="110"/>
      </c>
      <c r="R189" s="440">
        <f t="shared" si="111"/>
        <v>0</v>
      </c>
      <c r="S189" s="441">
        <f t="shared" si="111"/>
        <v>0</v>
      </c>
    </row>
    <row r="190" spans="1:19" ht="15" customHeight="1" hidden="1">
      <c r="A190" s="434" t="s">
        <v>101</v>
      </c>
      <c r="B190" s="134" t="str">
        <f>IF(B180&gt;"",B180,"")</f>
        <v>Julia Piliptshuk</v>
      </c>
      <c r="C190" s="134" t="str">
        <f>IF(B183&gt;"",B183,"")</f>
        <v>Marite Kallasorg</v>
      </c>
      <c r="D190" s="439"/>
      <c r="E190" s="433"/>
      <c r="F190" s="522"/>
      <c r="G190" s="477"/>
      <c r="H190" s="522"/>
      <c r="I190" s="477"/>
      <c r="J190" s="522"/>
      <c r="K190" s="477"/>
      <c r="L190" s="494"/>
      <c r="M190" s="495"/>
      <c r="N190" s="494"/>
      <c r="O190" s="495"/>
      <c r="P190" s="435">
        <f t="shared" si="109"/>
      </c>
      <c r="Q190" s="436">
        <f t="shared" si="110"/>
      </c>
      <c r="R190" s="440">
        <f t="shared" si="111"/>
        <v>0</v>
      </c>
      <c r="S190" s="441">
        <f t="shared" si="111"/>
        <v>0</v>
      </c>
    </row>
    <row r="191" spans="1:19" ht="15.75" customHeight="1" hidden="1" thickBot="1">
      <c r="A191" s="434" t="s">
        <v>24</v>
      </c>
      <c r="B191" s="144" t="str">
        <f>IF(B179&gt;"",B179,"")</f>
        <v>Julia Kirpu</v>
      </c>
      <c r="C191" s="144" t="str">
        <f>IF(B181&gt;"",B181,"")</f>
        <v>Emma Rolig</v>
      </c>
      <c r="D191" s="442"/>
      <c r="E191" s="443"/>
      <c r="F191" s="496"/>
      <c r="G191" s="497"/>
      <c r="H191" s="496"/>
      <c r="I191" s="497"/>
      <c r="J191" s="496"/>
      <c r="K191" s="497"/>
      <c r="L191" s="496"/>
      <c r="M191" s="497"/>
      <c r="N191" s="496"/>
      <c r="O191" s="497"/>
      <c r="P191" s="435">
        <f t="shared" si="109"/>
      </c>
      <c r="Q191" s="436">
        <f t="shared" si="110"/>
      </c>
      <c r="R191" s="440">
        <f t="shared" si="111"/>
        <v>0</v>
      </c>
      <c r="S191" s="441">
        <f t="shared" si="111"/>
        <v>0</v>
      </c>
    </row>
    <row r="192" spans="1:19" ht="15.75" customHeight="1" hidden="1" thickBot="1" thickTop="1">
      <c r="A192" s="434" t="s">
        <v>102</v>
      </c>
      <c r="B192" s="134" t="str">
        <f>IF(B182&gt;"",B182,"")</f>
        <v>Veera Välimäki</v>
      </c>
      <c r="C192" s="134" t="str">
        <f>IF(B183&gt;"",B183,"")</f>
        <v>Marite Kallasorg</v>
      </c>
      <c r="D192" s="444"/>
      <c r="E192" s="433"/>
      <c r="F192" s="498"/>
      <c r="G192" s="499"/>
      <c r="H192" s="498"/>
      <c r="I192" s="499"/>
      <c r="J192" s="498"/>
      <c r="K192" s="499"/>
      <c r="L192" s="498"/>
      <c r="M192" s="499"/>
      <c r="N192" s="498"/>
      <c r="O192" s="499"/>
      <c r="P192" s="435">
        <f t="shared" si="109"/>
      </c>
      <c r="Q192" s="436">
        <f t="shared" si="110"/>
      </c>
      <c r="R192" s="440">
        <f t="shared" si="111"/>
        <v>0</v>
      </c>
      <c r="S192" s="441">
        <f t="shared" si="111"/>
        <v>0</v>
      </c>
    </row>
    <row r="193" spans="1:19" ht="16.5" customHeight="1" hidden="1" thickBot="1" thickTop="1">
      <c r="A193" s="434" t="s">
        <v>27</v>
      </c>
      <c r="B193" s="134" t="str">
        <f>IF(B180&gt;"",B180,"")</f>
        <v>Julia Piliptshuk</v>
      </c>
      <c r="C193" s="134" t="str">
        <f>IF(B181&gt;"",B181,"")</f>
        <v>Emma Rolig</v>
      </c>
      <c r="D193" s="439"/>
      <c r="E193" s="433"/>
      <c r="F193" s="522"/>
      <c r="G193" s="477"/>
      <c r="H193" s="522"/>
      <c r="I193" s="477"/>
      <c r="J193" s="522"/>
      <c r="K193" s="477"/>
      <c r="L193" s="494"/>
      <c r="M193" s="495"/>
      <c r="N193" s="494"/>
      <c r="O193" s="495"/>
      <c r="P193" s="435">
        <f t="shared" si="109"/>
      </c>
      <c r="Q193" s="436">
        <f t="shared" si="110"/>
      </c>
      <c r="R193" s="440">
        <f t="shared" si="111"/>
        <v>0</v>
      </c>
      <c r="S193" s="441">
        <f t="shared" si="111"/>
        <v>0</v>
      </c>
    </row>
    <row r="194" spans="1:19" ht="15.75" customHeight="1" hidden="1" thickBot="1">
      <c r="A194" s="434" t="s">
        <v>29</v>
      </c>
      <c r="B194" s="144" t="str">
        <f>IF(B181&gt;"",B181,"")</f>
        <v>Emma Rolig</v>
      </c>
      <c r="C194" s="144" t="str">
        <f>IF(B182&gt;"",B182,"")</f>
        <v>Veera Välimäki</v>
      </c>
      <c r="D194" s="442"/>
      <c r="E194" s="443"/>
      <c r="F194" s="496"/>
      <c r="G194" s="497"/>
      <c r="H194" s="496"/>
      <c r="I194" s="497"/>
      <c r="J194" s="496"/>
      <c r="K194" s="497"/>
      <c r="L194" s="496"/>
      <c r="M194" s="497"/>
      <c r="N194" s="496"/>
      <c r="O194" s="497"/>
      <c r="P194" s="435">
        <f t="shared" si="109"/>
      </c>
      <c r="Q194" s="436">
        <f t="shared" si="110"/>
      </c>
      <c r="R194" s="440">
        <f t="shared" si="111"/>
        <v>0</v>
      </c>
      <c r="S194" s="441">
        <f t="shared" si="111"/>
        <v>0</v>
      </c>
    </row>
    <row r="195" spans="1:19" ht="15" customHeight="1" hidden="1" thickTop="1">
      <c r="A195" s="445" t="s">
        <v>28</v>
      </c>
      <c r="B195" s="148" t="str">
        <f>IF(B179&gt;"",B179,"")</f>
        <v>Julia Kirpu</v>
      </c>
      <c r="C195" s="148" t="str">
        <f>IF(B180&gt;"",B180,"")</f>
        <v>Julia Piliptshuk</v>
      </c>
      <c r="D195" s="446"/>
      <c r="E195" s="447"/>
      <c r="F195" s="505"/>
      <c r="G195" s="506"/>
      <c r="H195" s="505"/>
      <c r="I195" s="506"/>
      <c r="J195" s="505"/>
      <c r="K195" s="506"/>
      <c r="L195" s="505"/>
      <c r="M195" s="506"/>
      <c r="N195" s="505"/>
      <c r="O195" s="506"/>
      <c r="P195" s="448">
        <f t="shared" si="109"/>
      </c>
      <c r="Q195" s="449">
        <f t="shared" si="110"/>
      </c>
      <c r="R195" s="450">
        <f>+Y195+AA195+AC195+AE195+AG195</f>
        <v>0</v>
      </c>
      <c r="S195" s="451">
        <f>+Z195+AB195+AD195+AF195+AH195</f>
        <v>0</v>
      </c>
    </row>
    <row r="196" spans="1:19" ht="15" hidden="1">
      <c r="A196" s="20" t="s">
        <v>8</v>
      </c>
      <c r="B196" s="77"/>
      <c r="C196" s="78"/>
      <c r="D196" s="21"/>
      <c r="E196" s="22"/>
      <c r="F196" s="23"/>
      <c r="G196" s="24"/>
      <c r="H196" s="23"/>
      <c r="I196" s="24"/>
      <c r="J196" s="23"/>
      <c r="K196" s="24"/>
      <c r="L196" s="23"/>
      <c r="M196" s="24"/>
      <c r="N196" s="25"/>
      <c r="O196" s="26"/>
      <c r="P196" s="27"/>
      <c r="Q196" s="28"/>
      <c r="R196" s="464"/>
      <c r="S196" s="465"/>
    </row>
    <row r="197" spans="1:19" ht="15" hidden="1">
      <c r="A197" s="31" t="s">
        <v>9</v>
      </c>
      <c r="B197" s="77"/>
      <c r="C197" s="78"/>
      <c r="D197" s="32"/>
      <c r="E197" s="33"/>
      <c r="F197" s="34"/>
      <c r="G197" s="35"/>
      <c r="H197" s="32"/>
      <c r="I197" s="33"/>
      <c r="J197" s="32"/>
      <c r="K197" s="33"/>
      <c r="L197" s="32"/>
      <c r="M197" s="33"/>
      <c r="N197" s="25"/>
      <c r="O197" s="26"/>
      <c r="P197" s="27"/>
      <c r="Q197" s="28"/>
      <c r="R197" s="464"/>
      <c r="S197" s="465"/>
    </row>
    <row r="198" spans="1:19" ht="15" hidden="1">
      <c r="A198" s="31" t="s">
        <v>10</v>
      </c>
      <c r="B198" s="77"/>
      <c r="C198" s="78"/>
      <c r="D198" s="32"/>
      <c r="E198" s="33"/>
      <c r="F198" s="32"/>
      <c r="G198" s="33"/>
      <c r="H198" s="34"/>
      <c r="I198" s="35"/>
      <c r="J198" s="32"/>
      <c r="K198" s="33"/>
      <c r="L198" s="32"/>
      <c r="M198" s="33"/>
      <c r="N198" s="25"/>
      <c r="O198" s="26"/>
      <c r="P198" s="27"/>
      <c r="Q198" s="28"/>
      <c r="R198" s="464"/>
      <c r="S198" s="465"/>
    </row>
    <row r="199" spans="1:19" ht="15" hidden="1">
      <c r="A199" s="31" t="s">
        <v>11</v>
      </c>
      <c r="B199" s="79"/>
      <c r="C199" s="78"/>
      <c r="D199" s="32"/>
      <c r="E199" s="33"/>
      <c r="F199" s="32"/>
      <c r="G199" s="33"/>
      <c r="H199" s="32"/>
      <c r="I199" s="33"/>
      <c r="J199" s="34"/>
      <c r="K199" s="35"/>
      <c r="L199" s="32"/>
      <c r="M199" s="33"/>
      <c r="N199" s="25"/>
      <c r="O199" s="26"/>
      <c r="P199" s="27"/>
      <c r="Q199" s="28"/>
      <c r="R199" s="464"/>
      <c r="S199" s="465"/>
    </row>
    <row r="200" spans="1:19" ht="15" hidden="1" thickTop="1">
      <c r="A200" s="36"/>
      <c r="B200" s="361"/>
      <c r="C200" s="80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9"/>
      <c r="S200" s="40"/>
    </row>
    <row r="201" spans="1:19" ht="15" hidden="1" thickBot="1">
      <c r="A201" s="45"/>
      <c r="B201" s="81"/>
      <c r="C201" s="82"/>
      <c r="D201" s="72"/>
      <c r="E201" s="73"/>
      <c r="F201" s="466"/>
      <c r="G201" s="467"/>
      <c r="H201" s="468"/>
      <c r="I201" s="467"/>
      <c r="J201" s="468"/>
      <c r="K201" s="467"/>
      <c r="L201" s="468"/>
      <c r="M201" s="467"/>
      <c r="N201" s="468"/>
      <c r="O201" s="467"/>
      <c r="P201" s="469"/>
      <c r="Q201" s="470"/>
      <c r="S201" s="47"/>
    </row>
    <row r="202" spans="1:19" ht="15" hidden="1">
      <c r="A202" s="50" t="s">
        <v>24</v>
      </c>
      <c r="B202" s="83"/>
      <c r="C202" s="83"/>
      <c r="D202" s="74"/>
      <c r="F202" s="462"/>
      <c r="G202" s="463"/>
      <c r="H202" s="519"/>
      <c r="I202" s="520"/>
      <c r="J202" s="519"/>
      <c r="K202" s="520"/>
      <c r="L202" s="519"/>
      <c r="M202" s="520"/>
      <c r="N202" s="521"/>
      <c r="O202" s="520"/>
      <c r="P202" s="52"/>
      <c r="Q202" s="368"/>
      <c r="R202" s="369"/>
      <c r="S202" s="370"/>
    </row>
    <row r="203" spans="1:19" ht="15" hidden="1">
      <c r="A203" s="50" t="s">
        <v>25</v>
      </c>
      <c r="B203" s="83"/>
      <c r="C203" s="83"/>
      <c r="D203" s="75"/>
      <c r="F203" s="513"/>
      <c r="G203" s="514"/>
      <c r="H203" s="513"/>
      <c r="I203" s="514"/>
      <c r="J203" s="513"/>
      <c r="K203" s="514"/>
      <c r="L203" s="513"/>
      <c r="M203" s="514"/>
      <c r="N203" s="513"/>
      <c r="O203" s="514"/>
      <c r="P203" s="52"/>
      <c r="Q203" s="368"/>
      <c r="R203" s="377"/>
      <c r="S203" s="378"/>
    </row>
    <row r="204" spans="1:19" ht="15.75" hidden="1" thickBot="1">
      <c r="A204" s="50" t="s">
        <v>26</v>
      </c>
      <c r="B204" s="84"/>
      <c r="C204" s="84"/>
      <c r="D204" s="72"/>
      <c r="F204" s="517"/>
      <c r="G204" s="518"/>
      <c r="H204" s="517"/>
      <c r="I204" s="518"/>
      <c r="J204" s="517"/>
      <c r="K204" s="518"/>
      <c r="L204" s="517"/>
      <c r="M204" s="518"/>
      <c r="N204" s="517"/>
      <c r="O204" s="518"/>
      <c r="P204" s="52"/>
      <c r="Q204" s="368"/>
      <c r="R204" s="377"/>
      <c r="S204" s="378"/>
    </row>
    <row r="205" spans="1:19" ht="15" hidden="1">
      <c r="A205" s="50" t="s">
        <v>27</v>
      </c>
      <c r="B205" s="83"/>
      <c r="C205" s="83"/>
      <c r="D205" s="74"/>
      <c r="F205" s="519"/>
      <c r="G205" s="520"/>
      <c r="H205" s="519"/>
      <c r="I205" s="520"/>
      <c r="J205" s="519"/>
      <c r="K205" s="520"/>
      <c r="L205" s="519"/>
      <c r="M205" s="520"/>
      <c r="N205" s="519"/>
      <c r="O205" s="520"/>
      <c r="P205" s="52"/>
      <c r="Q205" s="368"/>
      <c r="R205" s="377"/>
      <c r="S205" s="378"/>
    </row>
    <row r="206" spans="1:19" ht="15" hidden="1">
      <c r="A206" s="50" t="s">
        <v>28</v>
      </c>
      <c r="B206" s="83"/>
      <c r="C206" s="83"/>
      <c r="D206" s="75"/>
      <c r="F206" s="513"/>
      <c r="G206" s="514"/>
      <c r="H206" s="513"/>
      <c r="I206" s="514"/>
      <c r="J206" s="461"/>
      <c r="K206" s="514"/>
      <c r="L206" s="513"/>
      <c r="M206" s="514"/>
      <c r="N206" s="513"/>
      <c r="O206" s="514"/>
      <c r="P206" s="52"/>
      <c r="Q206" s="368"/>
      <c r="R206" s="377"/>
      <c r="S206" s="378"/>
    </row>
    <row r="207" spans="1:19" ht="15.75" hidden="1" thickBot="1">
      <c r="A207" s="65" t="s">
        <v>29</v>
      </c>
      <c r="B207" s="85"/>
      <c r="C207" s="85"/>
      <c r="D207" s="76"/>
      <c r="F207" s="515"/>
      <c r="G207" s="516"/>
      <c r="H207" s="515"/>
      <c r="I207" s="516"/>
      <c r="J207" s="515"/>
      <c r="K207" s="516"/>
      <c r="L207" s="515"/>
      <c r="M207" s="516"/>
      <c r="N207" s="515"/>
      <c r="O207" s="516"/>
      <c r="P207" s="67"/>
      <c r="Q207" s="381"/>
      <c r="R207" s="382"/>
      <c r="S207" s="383"/>
    </row>
    <row r="209" ht="15" hidden="1"/>
    <row r="213" ht="15" thickBot="1"/>
    <row r="214" spans="1:18" ht="15.75" thickTop="1">
      <c r="A214" s="3"/>
      <c r="B214" s="87" t="s">
        <v>112</v>
      </c>
      <c r="C214" s="88" t="s">
        <v>113</v>
      </c>
      <c r="D214" s="4"/>
      <c r="E214" s="88"/>
      <c r="F214" s="5"/>
      <c r="G214" s="4"/>
      <c r="H214" s="93" t="s">
        <v>165</v>
      </c>
      <c r="I214" s="6"/>
      <c r="J214" s="203" t="s">
        <v>171</v>
      </c>
      <c r="K214" s="160"/>
      <c r="L214" s="160"/>
      <c r="M214" s="161"/>
      <c r="N214" s="7"/>
      <c r="O214" s="8"/>
      <c r="P214" s="162" t="s">
        <v>118</v>
      </c>
      <c r="Q214" s="163"/>
      <c r="R214" s="163"/>
    </row>
    <row r="215" spans="1:18" ht="15.75" thickBot="1">
      <c r="A215" s="9"/>
      <c r="B215" s="452"/>
      <c r="C215" s="95"/>
      <c r="D215" s="165"/>
      <c r="E215" s="166"/>
      <c r="F215" s="167"/>
      <c r="G215" s="168"/>
      <c r="H215" s="169"/>
      <c r="I215" s="169"/>
      <c r="J215" s="170"/>
      <c r="K215" s="170"/>
      <c r="L215" s="170"/>
      <c r="M215" s="171"/>
      <c r="N215" s="10"/>
      <c r="O215" s="11"/>
      <c r="P215" s="11"/>
      <c r="Q215" s="172"/>
      <c r="R215" s="172"/>
    </row>
    <row r="216" spans="1:18" ht="15" customHeight="1" hidden="1" thickTop="1">
      <c r="A216" s="96"/>
      <c r="B216" s="156" t="s">
        <v>49</v>
      </c>
      <c r="C216" s="157" t="s">
        <v>50</v>
      </c>
      <c r="D216" s="194" t="s">
        <v>8</v>
      </c>
      <c r="E216" s="195"/>
      <c r="F216" s="194" t="s">
        <v>9</v>
      </c>
      <c r="G216" s="195"/>
      <c r="H216" s="194" t="s">
        <v>10</v>
      </c>
      <c r="I216" s="195"/>
      <c r="J216" s="194" t="s">
        <v>11</v>
      </c>
      <c r="K216" s="195"/>
      <c r="L216" s="194" t="s">
        <v>96</v>
      </c>
      <c r="M216" s="195"/>
      <c r="N216" s="97" t="s">
        <v>12</v>
      </c>
      <c r="O216" s="98" t="s">
        <v>13</v>
      </c>
      <c r="P216" s="198" t="s">
        <v>97</v>
      </c>
      <c r="Q216" s="199"/>
      <c r="R216" s="200" t="s">
        <v>47</v>
      </c>
    </row>
    <row r="217" spans="1:18" ht="15.75" thickTop="1">
      <c r="A217" s="99" t="s">
        <v>8</v>
      </c>
      <c r="B217" s="100" t="s">
        <v>133</v>
      </c>
      <c r="C217" s="101" t="s">
        <v>132</v>
      </c>
      <c r="D217" s="102"/>
      <c r="E217" s="103"/>
      <c r="F217" s="104">
        <f>P233</f>
        <v>3</v>
      </c>
      <c r="G217" s="105">
        <f>Q233</f>
        <v>1</v>
      </c>
      <c r="H217" s="104">
        <f>P229</f>
        <v>0</v>
      </c>
      <c r="I217" s="105">
        <f>Q229</f>
        <v>3</v>
      </c>
      <c r="J217" s="104">
        <f>P227</f>
        <v>3</v>
      </c>
      <c r="K217" s="105">
        <f>Q227</f>
        <v>0</v>
      </c>
      <c r="L217" s="104">
        <f>P224</f>
        <v>3</v>
      </c>
      <c r="M217" s="105">
        <f>Q224</f>
        <v>1</v>
      </c>
      <c r="N217" s="106">
        <f>IF(SUM(D217:M217)=0,"",COUNTIF(E217:E221,3))</f>
        <v>3</v>
      </c>
      <c r="O217" s="107">
        <f>IF(SUM(D217:M217)=0,"",COUNTIF(D217:D221,3))</f>
        <v>1</v>
      </c>
      <c r="P217" s="108">
        <f>IF(SUM(D217:M217)=0,"",SUM(E217:E221))</f>
        <v>9</v>
      </c>
      <c r="Q217" s="109">
        <f>IF(SUM(D217:M217)=0,"",SUM(D217:D221))</f>
        <v>5</v>
      </c>
      <c r="R217" s="192">
        <v>1</v>
      </c>
    </row>
    <row r="218" spans="1:18" ht="15">
      <c r="A218" s="110" t="s">
        <v>9</v>
      </c>
      <c r="B218" s="100" t="s">
        <v>191</v>
      </c>
      <c r="C218" s="101" t="s">
        <v>19</v>
      </c>
      <c r="D218" s="111">
        <f>Q233</f>
        <v>1</v>
      </c>
      <c r="E218" s="112">
        <f>P233</f>
        <v>3</v>
      </c>
      <c r="F218" s="113"/>
      <c r="G218" s="114"/>
      <c r="H218" s="115">
        <f>P231</f>
        <v>3</v>
      </c>
      <c r="I218" s="116">
        <f>Q231</f>
        <v>0</v>
      </c>
      <c r="J218" s="115">
        <f>P225</f>
        <v>3</v>
      </c>
      <c r="K218" s="116">
        <f>Q225</f>
        <v>0</v>
      </c>
      <c r="L218" s="115">
        <f>P228</f>
        <v>3</v>
      </c>
      <c r="M218" s="116">
        <f>Q228</f>
        <v>0</v>
      </c>
      <c r="N218" s="106">
        <f>IF(SUM(D218:M218)=0,"",COUNTIF(G217:G221,3))</f>
        <v>3</v>
      </c>
      <c r="O218" s="107">
        <f>IF(SUM(D218:M218)=0,"",COUNTIF(F217:F221,3))</f>
        <v>1</v>
      </c>
      <c r="P218" s="108">
        <f>IF(SUM(D218:M218)=0,"",SUM(G217:G221))</f>
        <v>10</v>
      </c>
      <c r="Q218" s="109">
        <f>IF(SUM(D218:M218)=0,"",SUM(F217:F221))</f>
        <v>3</v>
      </c>
      <c r="R218" s="192">
        <v>2</v>
      </c>
    </row>
    <row r="219" spans="1:18" ht="15">
      <c r="A219" s="110" t="s">
        <v>10</v>
      </c>
      <c r="B219" s="100" t="s">
        <v>135</v>
      </c>
      <c r="C219" s="101" t="s">
        <v>69</v>
      </c>
      <c r="D219" s="117">
        <f>Q229</f>
        <v>3</v>
      </c>
      <c r="E219" s="112">
        <f>P229</f>
        <v>0</v>
      </c>
      <c r="F219" s="117">
        <f>Q231</f>
        <v>0</v>
      </c>
      <c r="G219" s="112">
        <f>P231</f>
        <v>3</v>
      </c>
      <c r="H219" s="113"/>
      <c r="I219" s="114"/>
      <c r="J219" s="115">
        <f>P232</f>
        <v>3</v>
      </c>
      <c r="K219" s="116">
        <f>Q232</f>
        <v>2</v>
      </c>
      <c r="L219" s="115">
        <f>P226</f>
        <v>2</v>
      </c>
      <c r="M219" s="116">
        <f>Q226</f>
        <v>3</v>
      </c>
      <c r="N219" s="106">
        <f>IF(SUM(D219:M219)=0,"",COUNTIF(I217:I221,3))</f>
        <v>2</v>
      </c>
      <c r="O219" s="107">
        <f>IF(SUM(D219:M219)=0,"",COUNTIF(H217:H221,3))</f>
        <v>2</v>
      </c>
      <c r="P219" s="108">
        <f>IF(SUM(D219:M219)=0,"",SUM(I217:I221))</f>
        <v>8</v>
      </c>
      <c r="Q219" s="109">
        <f>IF(SUM(D219:M219)=0,"",SUM(H217:H221))</f>
        <v>8</v>
      </c>
      <c r="R219" s="192">
        <v>4</v>
      </c>
    </row>
    <row r="220" spans="1:18" ht="15">
      <c r="A220" s="110" t="s">
        <v>11</v>
      </c>
      <c r="B220" s="100" t="s">
        <v>136</v>
      </c>
      <c r="C220" s="101" t="s">
        <v>0</v>
      </c>
      <c r="D220" s="117">
        <f>Q227</f>
        <v>0</v>
      </c>
      <c r="E220" s="112">
        <f>P227</f>
        <v>3</v>
      </c>
      <c r="F220" s="117">
        <f>Q225</f>
        <v>0</v>
      </c>
      <c r="G220" s="112">
        <f>P225</f>
        <v>3</v>
      </c>
      <c r="H220" s="117">
        <f>Q232</f>
        <v>2</v>
      </c>
      <c r="I220" s="112">
        <f>P232</f>
        <v>3</v>
      </c>
      <c r="J220" s="113"/>
      <c r="K220" s="114"/>
      <c r="L220" s="115">
        <f>P230</f>
        <v>2</v>
      </c>
      <c r="M220" s="116">
        <f>Q230</f>
        <v>3</v>
      </c>
      <c r="N220" s="106">
        <f>IF(SUM(D220:M220)=0,"",COUNTIF(K217:K221,3))</f>
        <v>0</v>
      </c>
      <c r="O220" s="107">
        <f>IF(SUM(D220:M220)=0,"",COUNTIF(J217:J221,3))</f>
        <v>4</v>
      </c>
      <c r="P220" s="108">
        <f>IF(SUM(D220:M220)=0,"",SUM(K217:K221))</f>
        <v>4</v>
      </c>
      <c r="Q220" s="109">
        <f>IF(SUM(D220:M220)=0,"",SUM(J217:J221))</f>
        <v>12</v>
      </c>
      <c r="R220" s="192">
        <v>5</v>
      </c>
    </row>
    <row r="221" spans="1:18" ht="15.75" thickBot="1">
      <c r="A221" s="118" t="s">
        <v>96</v>
      </c>
      <c r="B221" s="119" t="s">
        <v>137</v>
      </c>
      <c r="C221" s="120" t="s">
        <v>138</v>
      </c>
      <c r="D221" s="121">
        <f>Q224</f>
        <v>1</v>
      </c>
      <c r="E221" s="122">
        <f>P224</f>
        <v>3</v>
      </c>
      <c r="F221" s="121">
        <f>Q228</f>
        <v>0</v>
      </c>
      <c r="G221" s="122">
        <f>P228</f>
        <v>3</v>
      </c>
      <c r="H221" s="121">
        <f>Q226</f>
        <v>3</v>
      </c>
      <c r="I221" s="122">
        <f>P226</f>
        <v>2</v>
      </c>
      <c r="J221" s="121">
        <f>Q230</f>
        <v>3</v>
      </c>
      <c r="K221" s="122">
        <f>P230</f>
        <v>2</v>
      </c>
      <c r="L221" s="123"/>
      <c r="M221" s="124"/>
      <c r="N221" s="125">
        <f>IF(SUM(D221:M221)=0,"",COUNTIF(M217:M221,3))</f>
        <v>2</v>
      </c>
      <c r="O221" s="107">
        <f>IF(SUM(D221:M221)=0,"",COUNTIF(L217:L221,3))</f>
        <v>2</v>
      </c>
      <c r="P221" s="108">
        <f>IF(SUM(D221:M221)=0,"",SUM(M217:M221))</f>
        <v>7</v>
      </c>
      <c r="Q221" s="109">
        <f>IF(SUM(D221:M221)=0,"",SUM(L217:L221))</f>
        <v>10</v>
      </c>
      <c r="R221" s="196">
        <v>3</v>
      </c>
    </row>
    <row r="222" spans="1:18" ht="15" thickTop="1">
      <c r="A222" s="126"/>
      <c r="B222" s="127" t="s">
        <v>32</v>
      </c>
      <c r="C222"/>
      <c r="D222" s="128"/>
      <c r="E222" s="128"/>
      <c r="F222" s="129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30"/>
    </row>
    <row r="223" spans="1:18" ht="15" thickBot="1">
      <c r="A223" s="131"/>
      <c r="B223" s="155" t="s">
        <v>41</v>
      </c>
      <c r="C223" s="132"/>
      <c r="D223" s="158"/>
      <c r="E223" s="136"/>
      <c r="F223" s="189" t="s">
        <v>42</v>
      </c>
      <c r="G223" s="190"/>
      <c r="H223" s="191" t="s">
        <v>43</v>
      </c>
      <c r="I223" s="190"/>
      <c r="J223" s="191" t="s">
        <v>44</v>
      </c>
      <c r="K223" s="190"/>
      <c r="L223" s="191" t="s">
        <v>45</v>
      </c>
      <c r="M223" s="190"/>
      <c r="N223" s="191" t="s">
        <v>46</v>
      </c>
      <c r="O223" s="190"/>
      <c r="P223" s="189" t="s">
        <v>23</v>
      </c>
      <c r="Q223" s="190"/>
      <c r="R223" s="159" t="s">
        <v>15</v>
      </c>
    </row>
    <row r="224" spans="1:18" ht="15">
      <c r="A224" s="133" t="s">
        <v>99</v>
      </c>
      <c r="B224" s="134" t="s">
        <v>133</v>
      </c>
      <c r="C224" s="134" t="s">
        <v>137</v>
      </c>
      <c r="D224" s="158"/>
      <c r="E224" s="136"/>
      <c r="F224" s="186">
        <v>2</v>
      </c>
      <c r="G224" s="187"/>
      <c r="H224" s="183">
        <v>-10</v>
      </c>
      <c r="I224" s="184"/>
      <c r="J224" s="188">
        <v>8</v>
      </c>
      <c r="K224" s="184"/>
      <c r="L224" s="183">
        <v>9</v>
      </c>
      <c r="M224" s="184"/>
      <c r="N224" s="183"/>
      <c r="O224" s="184"/>
      <c r="P224" s="137">
        <f>IF(COUNTA(F224:N224)=0,"",COUNTIF(F224:N224,"&gt;=0"))</f>
        <v>3</v>
      </c>
      <c r="Q224" s="138">
        <f>IF(COUNTA(F224:N224)=0,"",(IF(LEFT(F224,1)="-",1,0)+IF(LEFT(H224,1)="-",1,0)+IF(LEFT(J224,1)="-",1,0)+IF(LEFT(L224,1)="-",1,0)+IF(LEFT(N224,1)="-",1,0)))</f>
        <v>1</v>
      </c>
      <c r="R224" s="139">
        <f aca="true" t="shared" si="112" ref="R224:R233">+Y225+AA225+AC225+AE225+AG225</f>
        <v>0</v>
      </c>
    </row>
    <row r="225" spans="1:18" ht="15">
      <c r="A225" s="133" t="s">
        <v>25</v>
      </c>
      <c r="B225" s="134" t="str">
        <f>IF(B218&gt;"",B218,"")</f>
        <v>Anders Lundström</v>
      </c>
      <c r="C225" s="134" t="str">
        <f>IF(B220&gt;"",B220,"")</f>
        <v>Kim Nyberg</v>
      </c>
      <c r="D225" s="141"/>
      <c r="E225" s="136"/>
      <c r="F225" s="185">
        <v>3</v>
      </c>
      <c r="G225" s="178"/>
      <c r="H225" s="185">
        <v>2</v>
      </c>
      <c r="I225" s="178"/>
      <c r="J225" s="185">
        <v>5</v>
      </c>
      <c r="K225" s="178"/>
      <c r="L225" s="185"/>
      <c r="M225" s="178"/>
      <c r="N225" s="185"/>
      <c r="O225" s="178"/>
      <c r="P225" s="137">
        <f aca="true" t="shared" si="113" ref="P225:P233">IF(COUNTA(F225:N225)=0,"",COUNTIF(F225:N225,"&gt;=0"))</f>
        <v>3</v>
      </c>
      <c r="Q225" s="138">
        <f aca="true" t="shared" si="114" ref="Q225:Q233">IF(COUNTA(F225:N225)=0,"",(IF(LEFT(F225,1)="-",1,0)+IF(LEFT(H225,1)="-",1,0)+IF(LEFT(J225,1)="-",1,0)+IF(LEFT(L225,1)="-",1,0)+IF(LEFT(N225,1)="-",1,0)))</f>
        <v>0</v>
      </c>
      <c r="R225" s="142">
        <f t="shared" si="112"/>
        <v>0</v>
      </c>
    </row>
    <row r="226" spans="1:18" ht="15.75" thickBot="1">
      <c r="A226" s="133" t="s">
        <v>100</v>
      </c>
      <c r="B226" s="144" t="str">
        <f>IF(B219&gt;"",B219,"")</f>
        <v>Veikko Holm</v>
      </c>
      <c r="C226" s="144" t="str">
        <f>IF(B221&gt;"",B221,"")</f>
        <v>Heikki Laaksonen</v>
      </c>
      <c r="D226" s="145"/>
      <c r="E226" s="146"/>
      <c r="F226" s="175">
        <v>-11</v>
      </c>
      <c r="G226" s="176"/>
      <c r="H226" s="175">
        <v>-11</v>
      </c>
      <c r="I226" s="176"/>
      <c r="J226" s="175">
        <v>8</v>
      </c>
      <c r="K226" s="176"/>
      <c r="L226" s="175">
        <v>9</v>
      </c>
      <c r="M226" s="176"/>
      <c r="N226" s="175">
        <v>-6</v>
      </c>
      <c r="O226" s="176"/>
      <c r="P226" s="137">
        <f t="shared" si="113"/>
        <v>2</v>
      </c>
      <c r="Q226" s="138">
        <f t="shared" si="114"/>
        <v>3</v>
      </c>
      <c r="R226" s="142">
        <f t="shared" si="112"/>
        <v>0</v>
      </c>
    </row>
    <row r="227" spans="1:18" ht="15">
      <c r="A227" s="133" t="s">
        <v>26</v>
      </c>
      <c r="B227" s="134" t="str">
        <f>IF(B217&gt;"",B217,"")</f>
        <v>Kari Halavaara</v>
      </c>
      <c r="C227" s="134" t="str">
        <f>IF(B220&gt;"",B220,"")</f>
        <v>Kim Nyberg</v>
      </c>
      <c r="D227" s="135"/>
      <c r="E227" s="136"/>
      <c r="F227" s="181">
        <v>6</v>
      </c>
      <c r="G227" s="182"/>
      <c r="H227" s="181">
        <v>3</v>
      </c>
      <c r="I227" s="182"/>
      <c r="J227" s="181">
        <v>8</v>
      </c>
      <c r="K227" s="182"/>
      <c r="L227" s="181"/>
      <c r="M227" s="182"/>
      <c r="N227" s="181"/>
      <c r="O227" s="182"/>
      <c r="P227" s="137">
        <f t="shared" si="113"/>
        <v>3</v>
      </c>
      <c r="Q227" s="138">
        <f t="shared" si="114"/>
        <v>0</v>
      </c>
      <c r="R227" s="142">
        <f t="shared" si="112"/>
        <v>0</v>
      </c>
    </row>
    <row r="228" spans="1:18" ht="15">
      <c r="A228" s="133" t="s">
        <v>101</v>
      </c>
      <c r="B228" s="134" t="str">
        <f>IF(B218&gt;"",B218,"")</f>
        <v>Anders Lundström</v>
      </c>
      <c r="C228" s="134" t="str">
        <f>IF(B221&gt;"",B221,"")</f>
        <v>Heikki Laaksonen</v>
      </c>
      <c r="D228" s="141"/>
      <c r="E228" s="136"/>
      <c r="F228" s="179">
        <v>5</v>
      </c>
      <c r="G228" s="180"/>
      <c r="H228" s="179">
        <v>6</v>
      </c>
      <c r="I228" s="180"/>
      <c r="J228" s="179">
        <v>12</v>
      </c>
      <c r="K228" s="180"/>
      <c r="L228" s="177"/>
      <c r="M228" s="178"/>
      <c r="N228" s="177"/>
      <c r="O228" s="178"/>
      <c r="P228" s="137">
        <f t="shared" si="113"/>
        <v>3</v>
      </c>
      <c r="Q228" s="138">
        <f t="shared" si="114"/>
        <v>0</v>
      </c>
      <c r="R228" s="142">
        <f t="shared" si="112"/>
        <v>0</v>
      </c>
    </row>
    <row r="229" spans="1:18" ht="15.75" thickBot="1">
      <c r="A229" s="133" t="s">
        <v>24</v>
      </c>
      <c r="B229" s="144" t="str">
        <f>IF(B217&gt;"",B217,"")</f>
        <v>Kari Halavaara</v>
      </c>
      <c r="C229" s="144" t="str">
        <f>IF(B219&gt;"",B219,"")</f>
        <v>Veikko Holm</v>
      </c>
      <c r="D229" s="145"/>
      <c r="E229" s="146"/>
      <c r="F229" s="175">
        <v>-7</v>
      </c>
      <c r="G229" s="176"/>
      <c r="H229" s="175">
        <v>-8</v>
      </c>
      <c r="I229" s="176"/>
      <c r="J229" s="175">
        <v>-9</v>
      </c>
      <c r="K229" s="176"/>
      <c r="L229" s="175"/>
      <c r="M229" s="176"/>
      <c r="N229" s="175"/>
      <c r="O229" s="176"/>
      <c r="P229" s="137">
        <f t="shared" si="113"/>
        <v>0</v>
      </c>
      <c r="Q229" s="138">
        <f t="shared" si="114"/>
        <v>3</v>
      </c>
      <c r="R229" s="142">
        <f t="shared" si="112"/>
        <v>0</v>
      </c>
    </row>
    <row r="230" spans="1:18" ht="15">
      <c r="A230" s="133" t="s">
        <v>102</v>
      </c>
      <c r="B230" s="134" t="str">
        <f>IF(B220&gt;"",B220,"")</f>
        <v>Kim Nyberg</v>
      </c>
      <c r="C230" s="134" t="str">
        <f>IF(B221&gt;"",B221,"")</f>
        <v>Heikki Laaksonen</v>
      </c>
      <c r="D230" s="135"/>
      <c r="E230" s="136"/>
      <c r="F230" s="181">
        <v>-9</v>
      </c>
      <c r="G230" s="182"/>
      <c r="H230" s="181">
        <v>-4</v>
      </c>
      <c r="I230" s="182"/>
      <c r="J230" s="181">
        <v>10</v>
      </c>
      <c r="K230" s="182"/>
      <c r="L230" s="181">
        <v>7</v>
      </c>
      <c r="M230" s="182"/>
      <c r="N230" s="181">
        <v>-7</v>
      </c>
      <c r="O230" s="182"/>
      <c r="P230" s="137">
        <f t="shared" si="113"/>
        <v>2</v>
      </c>
      <c r="Q230" s="138">
        <f t="shared" si="114"/>
        <v>3</v>
      </c>
      <c r="R230" s="142">
        <f t="shared" si="112"/>
        <v>0</v>
      </c>
    </row>
    <row r="231" spans="1:18" ht="15">
      <c r="A231" s="133" t="s">
        <v>27</v>
      </c>
      <c r="B231" s="134" t="str">
        <f>IF(B218&gt;"",B218,"")</f>
        <v>Anders Lundström</v>
      </c>
      <c r="C231" s="134" t="str">
        <f>IF(B219&gt;"",B219,"")</f>
        <v>Veikko Holm</v>
      </c>
      <c r="D231" s="141"/>
      <c r="E231" s="136"/>
      <c r="F231" s="179">
        <v>7</v>
      </c>
      <c r="G231" s="180"/>
      <c r="H231" s="179">
        <v>4</v>
      </c>
      <c r="I231" s="180"/>
      <c r="J231" s="179">
        <v>9</v>
      </c>
      <c r="K231" s="180"/>
      <c r="L231" s="177"/>
      <c r="M231" s="178"/>
      <c r="N231" s="177"/>
      <c r="O231" s="178"/>
      <c r="P231" s="137">
        <f t="shared" si="113"/>
        <v>3</v>
      </c>
      <c r="Q231" s="138">
        <f t="shared" si="114"/>
        <v>0</v>
      </c>
      <c r="R231" s="142">
        <f t="shared" si="112"/>
        <v>0</v>
      </c>
    </row>
    <row r="232" spans="1:18" ht="15.75" thickBot="1">
      <c r="A232" s="133" t="s">
        <v>29</v>
      </c>
      <c r="B232" s="144" t="str">
        <f>IF(B219&gt;"",B219,"")</f>
        <v>Veikko Holm</v>
      </c>
      <c r="C232" s="144" t="str">
        <f>IF(B220&gt;"",B220,"")</f>
        <v>Kim Nyberg</v>
      </c>
      <c r="D232" s="145"/>
      <c r="E232" s="146"/>
      <c r="F232" s="175">
        <v>-10</v>
      </c>
      <c r="G232" s="176"/>
      <c r="H232" s="175">
        <v>4</v>
      </c>
      <c r="I232" s="176"/>
      <c r="J232" s="175">
        <v>5</v>
      </c>
      <c r="K232" s="176"/>
      <c r="L232" s="175">
        <v>-8</v>
      </c>
      <c r="M232" s="176"/>
      <c r="N232" s="175">
        <v>3</v>
      </c>
      <c r="O232" s="176"/>
      <c r="P232" s="137">
        <f t="shared" si="113"/>
        <v>3</v>
      </c>
      <c r="Q232" s="138">
        <f t="shared" si="114"/>
        <v>2</v>
      </c>
      <c r="R232" s="142">
        <f t="shared" si="112"/>
        <v>0</v>
      </c>
    </row>
    <row r="233" spans="1:18" ht="15.75" thickBot="1">
      <c r="A233" s="147" t="s">
        <v>28</v>
      </c>
      <c r="B233" s="148" t="str">
        <f>IF(B217&gt;"",B217,"")</f>
        <v>Kari Halavaara</v>
      </c>
      <c r="C233" s="148" t="str">
        <f>IF(B218&gt;"",B218,"")</f>
        <v>Anders Lundström</v>
      </c>
      <c r="D233" s="149"/>
      <c r="E233" s="150"/>
      <c r="F233" s="173">
        <v>9</v>
      </c>
      <c r="G233" s="174"/>
      <c r="H233" s="173">
        <v>-9</v>
      </c>
      <c r="I233" s="174"/>
      <c r="J233" s="173">
        <v>4</v>
      </c>
      <c r="K233" s="174"/>
      <c r="L233" s="173">
        <v>6</v>
      </c>
      <c r="M233" s="174"/>
      <c r="N233" s="173"/>
      <c r="O233" s="174"/>
      <c r="P233" s="151">
        <f t="shared" si="113"/>
        <v>3</v>
      </c>
      <c r="Q233" s="152">
        <f t="shared" si="114"/>
        <v>1</v>
      </c>
      <c r="R233" s="153">
        <f t="shared" si="112"/>
        <v>0</v>
      </c>
    </row>
    <row r="234" ht="15.75" thickBot="1" thickTop="1"/>
    <row r="235" spans="1:18" ht="15.75" thickTop="1">
      <c r="A235" s="3"/>
      <c r="B235" s="87" t="s">
        <v>112</v>
      </c>
      <c r="C235" s="88" t="s">
        <v>113</v>
      </c>
      <c r="D235" s="4"/>
      <c r="E235" s="88"/>
      <c r="F235" s="5"/>
      <c r="G235" s="4"/>
      <c r="H235" s="93" t="s">
        <v>196</v>
      </c>
      <c r="I235" s="6"/>
      <c r="J235" s="203" t="s">
        <v>171</v>
      </c>
      <c r="K235" s="160"/>
      <c r="L235" s="160"/>
      <c r="M235" s="161"/>
      <c r="N235" s="7"/>
      <c r="O235" s="8"/>
      <c r="P235" s="162" t="s">
        <v>117</v>
      </c>
      <c r="Q235" s="163"/>
      <c r="R235" s="163"/>
    </row>
    <row r="236" spans="1:18" ht="15.75" thickBot="1">
      <c r="A236" s="9"/>
      <c r="B236" s="452"/>
      <c r="C236" s="95"/>
      <c r="D236" s="165"/>
      <c r="E236" s="166"/>
      <c r="F236" s="167"/>
      <c r="G236" s="168"/>
      <c r="H236" s="169"/>
      <c r="I236" s="169"/>
      <c r="J236" s="170"/>
      <c r="K236" s="170"/>
      <c r="L236" s="170"/>
      <c r="M236" s="171"/>
      <c r="N236" s="10"/>
      <c r="O236" s="11"/>
      <c r="P236" s="11"/>
      <c r="Q236" s="172"/>
      <c r="R236" s="172"/>
    </row>
    <row r="237" spans="1:18" ht="15" thickTop="1">
      <c r="A237" s="96"/>
      <c r="B237" s="156" t="s">
        <v>49</v>
      </c>
      <c r="C237" s="157" t="s">
        <v>50</v>
      </c>
      <c r="D237" s="194" t="s">
        <v>8</v>
      </c>
      <c r="E237" s="195"/>
      <c r="F237" s="194" t="s">
        <v>9</v>
      </c>
      <c r="G237" s="195"/>
      <c r="H237" s="194" t="s">
        <v>10</v>
      </c>
      <c r="I237" s="195"/>
      <c r="J237" s="194" t="s">
        <v>11</v>
      </c>
      <c r="K237" s="195"/>
      <c r="L237" s="194" t="s">
        <v>96</v>
      </c>
      <c r="M237" s="195"/>
      <c r="N237" s="97" t="s">
        <v>12</v>
      </c>
      <c r="O237" s="98" t="s">
        <v>13</v>
      </c>
      <c r="P237" s="198" t="s">
        <v>97</v>
      </c>
      <c r="Q237" s="199"/>
      <c r="R237" s="200" t="s">
        <v>47</v>
      </c>
    </row>
    <row r="238" spans="1:18" ht="15">
      <c r="A238" s="99" t="s">
        <v>8</v>
      </c>
      <c r="B238" s="100" t="s">
        <v>128</v>
      </c>
      <c r="C238" s="101" t="s">
        <v>69</v>
      </c>
      <c r="D238" s="102"/>
      <c r="E238" s="103"/>
      <c r="F238" s="104">
        <f>P254</f>
        <v>3</v>
      </c>
      <c r="G238" s="105">
        <f>Q254</f>
        <v>1</v>
      </c>
      <c r="H238" s="104">
        <f>P250</f>
        <v>3</v>
      </c>
      <c r="I238" s="105">
        <f>Q250</f>
        <v>0</v>
      </c>
      <c r="J238" s="104">
        <f>P248</f>
        <v>3</v>
      </c>
      <c r="K238" s="105">
        <f>Q248</f>
        <v>0</v>
      </c>
      <c r="L238" s="104">
        <f>P245</f>
        <v>3</v>
      </c>
      <c r="M238" s="105">
        <f>Q245</f>
        <v>1</v>
      </c>
      <c r="N238" s="106">
        <f>IF(SUM(D238:M238)=0,"",COUNTIF(E238:E242,3))</f>
        <v>4</v>
      </c>
      <c r="O238" s="107">
        <f>IF(SUM(D238:M238)=0,"",COUNTIF(D238:D242,3))</f>
        <v>0</v>
      </c>
      <c r="P238" s="108">
        <f>IF(SUM(D238:M238)=0,"",SUM(E238:E242))</f>
        <v>12</v>
      </c>
      <c r="Q238" s="109">
        <f>IF(SUM(D238:M238)=0,"",SUM(D238:D242))</f>
        <v>2</v>
      </c>
      <c r="R238" s="192">
        <v>1</v>
      </c>
    </row>
    <row r="239" spans="1:18" ht="15">
      <c r="A239" s="110" t="s">
        <v>9</v>
      </c>
      <c r="B239" s="100" t="s">
        <v>129</v>
      </c>
      <c r="C239" s="101" t="s">
        <v>69</v>
      </c>
      <c r="D239" s="111">
        <f>Q254</f>
        <v>1</v>
      </c>
      <c r="E239" s="112">
        <f>P254</f>
        <v>3</v>
      </c>
      <c r="F239" s="113"/>
      <c r="G239" s="114"/>
      <c r="H239" s="115">
        <f>P252</f>
        <v>3</v>
      </c>
      <c r="I239" s="116">
        <f>Q252</f>
        <v>0</v>
      </c>
      <c r="J239" s="115">
        <f>P246</f>
        <v>3</v>
      </c>
      <c r="K239" s="116">
        <f>Q246</f>
        <v>0</v>
      </c>
      <c r="L239" s="115">
        <f>P249</f>
        <v>3</v>
      </c>
      <c r="M239" s="116">
        <f>Q249</f>
        <v>0</v>
      </c>
      <c r="N239" s="106">
        <f>IF(SUM(D239:M239)=0,"",COUNTIF(G238:G242,3))</f>
        <v>3</v>
      </c>
      <c r="O239" s="107">
        <f>IF(SUM(D239:M239)=0,"",COUNTIF(F238:F242,3))</f>
        <v>1</v>
      </c>
      <c r="P239" s="108">
        <f>IF(SUM(D239:M239)=0,"",SUM(G238:G242))</f>
        <v>10</v>
      </c>
      <c r="Q239" s="109">
        <f>IF(SUM(D239:M239)=0,"",SUM(F238:F242))</f>
        <v>3</v>
      </c>
      <c r="R239" s="192">
        <v>2</v>
      </c>
    </row>
    <row r="240" spans="1:18" ht="15">
      <c r="A240" s="110" t="s">
        <v>10</v>
      </c>
      <c r="B240" s="100" t="s">
        <v>130</v>
      </c>
      <c r="C240" s="101" t="s">
        <v>0</v>
      </c>
      <c r="D240" s="117">
        <f>Q250</f>
        <v>0</v>
      </c>
      <c r="E240" s="112">
        <f>P250</f>
        <v>3</v>
      </c>
      <c r="F240" s="117">
        <f>Q252</f>
        <v>0</v>
      </c>
      <c r="G240" s="112">
        <f>P252</f>
        <v>3</v>
      </c>
      <c r="H240" s="113"/>
      <c r="I240" s="114"/>
      <c r="J240" s="115">
        <f>P253</f>
        <v>0</v>
      </c>
      <c r="K240" s="116">
        <f>Q253</f>
        <v>3</v>
      </c>
      <c r="L240" s="115">
        <f>P247</f>
        <v>0</v>
      </c>
      <c r="M240" s="116">
        <f>Q247</f>
        <v>3</v>
      </c>
      <c r="N240" s="106">
        <f>IF(SUM(D240:M240)=0,"",COUNTIF(I238:I242,3))</f>
        <v>0</v>
      </c>
      <c r="O240" s="107">
        <f>IF(SUM(D240:M240)=0,"",COUNTIF(H238:H242,3))</f>
        <v>4</v>
      </c>
      <c r="P240" s="108">
        <f>IF(SUM(D240:M240)=0,"",SUM(I238:I242))</f>
        <v>0</v>
      </c>
      <c r="Q240" s="109">
        <f>IF(SUM(D240:M240)=0,"",SUM(H238:H242))</f>
        <v>12</v>
      </c>
      <c r="R240" s="192">
        <v>5</v>
      </c>
    </row>
    <row r="241" spans="1:18" ht="15">
      <c r="A241" s="110" t="s">
        <v>11</v>
      </c>
      <c r="B241" s="100" t="s">
        <v>190</v>
      </c>
      <c r="C241" s="101" t="s">
        <v>131</v>
      </c>
      <c r="D241" s="117">
        <f>Q248</f>
        <v>0</v>
      </c>
      <c r="E241" s="112">
        <f>P248</f>
        <v>3</v>
      </c>
      <c r="F241" s="117">
        <f>Q246</f>
        <v>0</v>
      </c>
      <c r="G241" s="112">
        <f>P246</f>
        <v>3</v>
      </c>
      <c r="H241" s="117">
        <f>Q253</f>
        <v>3</v>
      </c>
      <c r="I241" s="112">
        <f>P253</f>
        <v>0</v>
      </c>
      <c r="J241" s="113"/>
      <c r="K241" s="114"/>
      <c r="L241" s="115">
        <f>P251</f>
        <v>1</v>
      </c>
      <c r="M241" s="116">
        <f>Q251</f>
        <v>3</v>
      </c>
      <c r="N241" s="106">
        <f>IF(SUM(D241:M241)=0,"",COUNTIF(K238:K242,3))</f>
        <v>1</v>
      </c>
      <c r="O241" s="107">
        <f>IF(SUM(D241:M241)=0,"",COUNTIF(J238:J242,3))</f>
        <v>3</v>
      </c>
      <c r="P241" s="108">
        <f>IF(SUM(D241:M241)=0,"",SUM(K238:K242))</f>
        <v>4</v>
      </c>
      <c r="Q241" s="109">
        <f>IF(SUM(D241:M241)=0,"",SUM(J238:J242))</f>
        <v>9</v>
      </c>
      <c r="R241" s="192">
        <v>4</v>
      </c>
    </row>
    <row r="242" spans="1:18" ht="15.75" thickBot="1">
      <c r="A242" s="118" t="s">
        <v>96</v>
      </c>
      <c r="B242" s="119" t="s">
        <v>208</v>
      </c>
      <c r="C242" s="120" t="s">
        <v>17</v>
      </c>
      <c r="D242" s="121">
        <f>Q245</f>
        <v>1</v>
      </c>
      <c r="E242" s="122">
        <f>P245</f>
        <v>3</v>
      </c>
      <c r="F242" s="121">
        <f>Q249</f>
        <v>0</v>
      </c>
      <c r="G242" s="122">
        <f>P249</f>
        <v>3</v>
      </c>
      <c r="H242" s="121">
        <f>Q247</f>
        <v>3</v>
      </c>
      <c r="I242" s="122">
        <f>P247</f>
        <v>0</v>
      </c>
      <c r="J242" s="121">
        <f>Q251</f>
        <v>3</v>
      </c>
      <c r="K242" s="122">
        <f>P251</f>
        <v>1</v>
      </c>
      <c r="L242" s="123"/>
      <c r="M242" s="124"/>
      <c r="N242" s="125">
        <f>IF(SUM(D242:M242)=0,"",COUNTIF(M238:M242,3))</f>
        <v>2</v>
      </c>
      <c r="O242" s="107">
        <f>IF(SUM(D242:M242)=0,"",COUNTIF(L238:L242,3))</f>
        <v>2</v>
      </c>
      <c r="P242" s="108">
        <f>IF(SUM(D242:M242)=0,"",SUM(M238:M242))</f>
        <v>7</v>
      </c>
      <c r="Q242" s="109">
        <f>IF(SUM(D242:M242)=0,"",SUM(L238:L242))</f>
        <v>7</v>
      </c>
      <c r="R242" s="196">
        <v>3</v>
      </c>
    </row>
    <row r="243" spans="1:18" ht="15" thickTop="1">
      <c r="A243" s="126"/>
      <c r="B243" s="127" t="s">
        <v>32</v>
      </c>
      <c r="C243"/>
      <c r="D243" s="128"/>
      <c r="E243" s="128"/>
      <c r="F243" s="129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30"/>
    </row>
    <row r="244" spans="1:18" ht="15" thickBot="1">
      <c r="A244" s="131"/>
      <c r="B244" s="155" t="s">
        <v>41</v>
      </c>
      <c r="C244" s="132"/>
      <c r="D244" s="158"/>
      <c r="E244" s="136"/>
      <c r="F244" s="189" t="s">
        <v>42</v>
      </c>
      <c r="G244" s="190"/>
      <c r="H244" s="191" t="s">
        <v>43</v>
      </c>
      <c r="I244" s="190"/>
      <c r="J244" s="191" t="s">
        <v>44</v>
      </c>
      <c r="K244" s="190"/>
      <c r="L244" s="191" t="s">
        <v>45</v>
      </c>
      <c r="M244" s="190"/>
      <c r="N244" s="191" t="s">
        <v>46</v>
      </c>
      <c r="O244" s="190"/>
      <c r="P244" s="189" t="s">
        <v>23</v>
      </c>
      <c r="Q244" s="190"/>
      <c r="R244" s="159" t="s">
        <v>15</v>
      </c>
    </row>
    <row r="245" spans="1:18" ht="15">
      <c r="A245" s="133" t="s">
        <v>99</v>
      </c>
      <c r="B245" s="134" t="s">
        <v>128</v>
      </c>
      <c r="C245" s="134" t="s">
        <v>208</v>
      </c>
      <c r="D245" s="158"/>
      <c r="E245" s="136"/>
      <c r="F245" s="186">
        <v>2</v>
      </c>
      <c r="G245" s="187"/>
      <c r="H245" s="183">
        <v>-5</v>
      </c>
      <c r="I245" s="184"/>
      <c r="J245" s="188">
        <v>7</v>
      </c>
      <c r="K245" s="184"/>
      <c r="L245" s="183">
        <v>8</v>
      </c>
      <c r="M245" s="184"/>
      <c r="N245" s="183"/>
      <c r="O245" s="184"/>
      <c r="P245" s="137">
        <f>IF(COUNTA(F245:N245)=0,"",COUNTIF(F245:N245,"&gt;=0"))</f>
        <v>3</v>
      </c>
      <c r="Q245" s="138">
        <f>IF(COUNTA(F245:N245)=0,"",(IF(LEFT(F245,1)="-",1,0)+IF(LEFT(H245,1)="-",1,0)+IF(LEFT(J245,1)="-",1,0)+IF(LEFT(L245,1)="-",1,0)+IF(LEFT(N245,1)="-",1,0)))</f>
        <v>1</v>
      </c>
      <c r="R245" s="139">
        <f aca="true" t="shared" si="115" ref="R245:R254">+Y246+AA246+AC246+AE246+AG246</f>
        <v>0</v>
      </c>
    </row>
    <row r="246" spans="1:18" ht="15">
      <c r="A246" s="133" t="s">
        <v>25</v>
      </c>
      <c r="B246" s="134" t="str">
        <f>IF(B239&gt;"",B239,"")</f>
        <v>Dinesh Jayabalakrishnan</v>
      </c>
      <c r="C246" s="134" t="str">
        <f>IF(B241&gt;"",B241,"")</f>
        <v>Bo-Eric Herrgård</v>
      </c>
      <c r="D246" s="141"/>
      <c r="E246" s="136"/>
      <c r="F246" s="185">
        <v>3</v>
      </c>
      <c r="G246" s="178"/>
      <c r="H246" s="185">
        <v>7</v>
      </c>
      <c r="I246" s="178"/>
      <c r="J246" s="185">
        <v>7</v>
      </c>
      <c r="K246" s="178"/>
      <c r="L246" s="185"/>
      <c r="M246" s="178"/>
      <c r="N246" s="185"/>
      <c r="O246" s="178"/>
      <c r="P246" s="137">
        <f aca="true" t="shared" si="116" ref="P246:P254">IF(COUNTA(F246:N246)=0,"",COUNTIF(F246:N246,"&gt;=0"))</f>
        <v>3</v>
      </c>
      <c r="Q246" s="138">
        <f aca="true" t="shared" si="117" ref="Q246:Q254">IF(COUNTA(F246:N246)=0,"",(IF(LEFT(F246,1)="-",1,0)+IF(LEFT(H246,1)="-",1,0)+IF(LEFT(J246,1)="-",1,0)+IF(LEFT(L246,1)="-",1,0)+IF(LEFT(N246,1)="-",1,0)))</f>
        <v>0</v>
      </c>
      <c r="R246" s="142">
        <f t="shared" si="115"/>
        <v>0</v>
      </c>
    </row>
    <row r="247" spans="1:18" ht="15.75" thickBot="1">
      <c r="A247" s="133" t="s">
        <v>100</v>
      </c>
      <c r="B247" s="144" t="str">
        <f>IF(B240&gt;"",B240,"")</f>
        <v>Pentti Ritalahti</v>
      </c>
      <c r="C247" s="144" t="str">
        <f>IF(B242&gt;"",B242,"")</f>
        <v>Akeem Adewole</v>
      </c>
      <c r="D247" s="145"/>
      <c r="E247" s="146"/>
      <c r="F247" s="175">
        <v>-8</v>
      </c>
      <c r="G247" s="176"/>
      <c r="H247" s="175">
        <v>-11</v>
      </c>
      <c r="I247" s="176"/>
      <c r="J247" s="175">
        <v>-6</v>
      </c>
      <c r="K247" s="176"/>
      <c r="L247" s="175"/>
      <c r="M247" s="176"/>
      <c r="N247" s="175"/>
      <c r="O247" s="176"/>
      <c r="P247" s="137">
        <f t="shared" si="116"/>
        <v>0</v>
      </c>
      <c r="Q247" s="138">
        <f t="shared" si="117"/>
        <v>3</v>
      </c>
      <c r="R247" s="142">
        <f t="shared" si="115"/>
        <v>0</v>
      </c>
    </row>
    <row r="248" spans="1:18" ht="15">
      <c r="A248" s="133" t="s">
        <v>26</v>
      </c>
      <c r="B248" s="134" t="str">
        <f>IF(B238&gt;"",B238,"")</f>
        <v>Otto Tennilä</v>
      </c>
      <c r="C248" s="134" t="str">
        <f>IF(B241&gt;"",B241,"")</f>
        <v>Bo-Eric Herrgård</v>
      </c>
      <c r="D248" s="135"/>
      <c r="E248" s="136"/>
      <c r="F248" s="181">
        <v>10</v>
      </c>
      <c r="G248" s="182"/>
      <c r="H248" s="181">
        <v>5</v>
      </c>
      <c r="I248" s="182"/>
      <c r="J248" s="181">
        <v>10</v>
      </c>
      <c r="K248" s="182"/>
      <c r="L248" s="181"/>
      <c r="M248" s="182"/>
      <c r="N248" s="181"/>
      <c r="O248" s="182"/>
      <c r="P248" s="137">
        <f t="shared" si="116"/>
        <v>3</v>
      </c>
      <c r="Q248" s="138">
        <f t="shared" si="117"/>
        <v>0</v>
      </c>
      <c r="R248" s="142">
        <f t="shared" si="115"/>
        <v>0</v>
      </c>
    </row>
    <row r="249" spans="1:18" ht="15.75" thickBot="1">
      <c r="A249" s="133" t="s">
        <v>101</v>
      </c>
      <c r="B249" s="134" t="str">
        <f>IF(B239&gt;"",B239,"")</f>
        <v>Dinesh Jayabalakrishnan</v>
      </c>
      <c r="C249" s="134" t="str">
        <f>IF(B242&gt;"",B242,"")</f>
        <v>Akeem Adewole</v>
      </c>
      <c r="D249" s="141"/>
      <c r="E249" s="136"/>
      <c r="F249" s="179">
        <v>10</v>
      </c>
      <c r="G249" s="180"/>
      <c r="H249" s="179">
        <v>7</v>
      </c>
      <c r="I249" s="180"/>
      <c r="J249" s="179">
        <v>7</v>
      </c>
      <c r="K249" s="180"/>
      <c r="L249" s="177"/>
      <c r="M249" s="178"/>
      <c r="N249" s="177"/>
      <c r="O249" s="178"/>
      <c r="P249" s="137">
        <f t="shared" si="116"/>
        <v>3</v>
      </c>
      <c r="Q249" s="138">
        <f t="shared" si="117"/>
        <v>0</v>
      </c>
      <c r="R249" s="142">
        <f t="shared" si="115"/>
        <v>0</v>
      </c>
    </row>
    <row r="250" spans="1:19" ht="16.5" thickBot="1" thickTop="1">
      <c r="A250" s="133" t="s">
        <v>24</v>
      </c>
      <c r="B250" s="144" t="str">
        <f>IF(B238&gt;"",B238,"")</f>
        <v>Otto Tennilä</v>
      </c>
      <c r="C250" s="144" t="str">
        <f>IF(B240&gt;"",B240,"")</f>
        <v>Pentti Ritalahti</v>
      </c>
      <c r="D250" s="145"/>
      <c r="E250" s="146"/>
      <c r="F250" s="175">
        <v>13</v>
      </c>
      <c r="G250" s="176"/>
      <c r="H250" s="175">
        <v>6</v>
      </c>
      <c r="I250" s="176"/>
      <c r="J250" s="175">
        <v>5</v>
      </c>
      <c r="K250" s="176"/>
      <c r="L250" s="175"/>
      <c r="M250" s="176"/>
      <c r="N250" s="175"/>
      <c r="O250" s="176"/>
      <c r="P250" s="137">
        <f t="shared" si="116"/>
        <v>3</v>
      </c>
      <c r="Q250" s="138">
        <f t="shared" si="117"/>
        <v>0</v>
      </c>
      <c r="R250" s="142">
        <f t="shared" si="115"/>
        <v>0</v>
      </c>
      <c r="S250" s="265"/>
    </row>
    <row r="251" spans="1:19" ht="15.75" thickBot="1">
      <c r="A251" s="133" t="s">
        <v>102</v>
      </c>
      <c r="B251" s="134" t="str">
        <f>IF(B241&gt;"",B241,"")</f>
        <v>Bo-Eric Herrgård</v>
      </c>
      <c r="C251" s="134" t="str">
        <f>IF(B242&gt;"",B242,"")</f>
        <v>Akeem Adewole</v>
      </c>
      <c r="D251" s="135"/>
      <c r="E251" s="136"/>
      <c r="F251" s="181">
        <v>-9</v>
      </c>
      <c r="G251" s="182"/>
      <c r="H251" s="181">
        <v>6</v>
      </c>
      <c r="I251" s="182"/>
      <c r="J251" s="181">
        <v>-2</v>
      </c>
      <c r="K251" s="182"/>
      <c r="L251" s="181">
        <v>-9</v>
      </c>
      <c r="M251" s="182"/>
      <c r="N251" s="181"/>
      <c r="O251" s="182"/>
      <c r="P251" s="137">
        <f t="shared" si="116"/>
        <v>1</v>
      </c>
      <c r="Q251" s="138">
        <f t="shared" si="117"/>
        <v>3</v>
      </c>
      <c r="R251" s="142">
        <f t="shared" si="115"/>
        <v>0</v>
      </c>
      <c r="S251" s="266"/>
    </row>
    <row r="252" spans="1:19" ht="15.75" thickTop="1">
      <c r="A252" s="133" t="s">
        <v>27</v>
      </c>
      <c r="B252" s="134" t="str">
        <f>IF(B239&gt;"",B239,"")</f>
        <v>Dinesh Jayabalakrishnan</v>
      </c>
      <c r="C252" s="134" t="str">
        <f>IF(B240&gt;"",B240,"")</f>
        <v>Pentti Ritalahti</v>
      </c>
      <c r="D252" s="141"/>
      <c r="E252" s="136"/>
      <c r="F252" s="179">
        <v>8</v>
      </c>
      <c r="G252" s="180"/>
      <c r="H252" s="179">
        <v>3</v>
      </c>
      <c r="I252" s="180"/>
      <c r="J252" s="179">
        <v>7</v>
      </c>
      <c r="K252" s="180"/>
      <c r="L252" s="177"/>
      <c r="M252" s="178"/>
      <c r="N252" s="177"/>
      <c r="O252" s="178"/>
      <c r="P252" s="137">
        <f t="shared" si="116"/>
        <v>3</v>
      </c>
      <c r="Q252" s="138">
        <f t="shared" si="117"/>
        <v>0</v>
      </c>
      <c r="R252" s="142">
        <f t="shared" si="115"/>
        <v>0</v>
      </c>
      <c r="S252" s="396"/>
    </row>
    <row r="253" spans="1:19" ht="15.75" thickBot="1">
      <c r="A253" s="133" t="s">
        <v>29</v>
      </c>
      <c r="B253" s="144" t="str">
        <f>IF(B240&gt;"",B240,"")</f>
        <v>Pentti Ritalahti</v>
      </c>
      <c r="C253" s="144" t="str">
        <f>IF(B241&gt;"",B241,"")</f>
        <v>Bo-Eric Herrgård</v>
      </c>
      <c r="D253" s="145"/>
      <c r="E253" s="146"/>
      <c r="F253" s="175">
        <v>-7</v>
      </c>
      <c r="G253" s="176"/>
      <c r="H253" s="175">
        <v>-2</v>
      </c>
      <c r="I253" s="176"/>
      <c r="J253" s="175">
        <v>-7</v>
      </c>
      <c r="K253" s="176"/>
      <c r="L253" s="175"/>
      <c r="M253" s="176"/>
      <c r="N253" s="175"/>
      <c r="O253" s="176"/>
      <c r="P253" s="137">
        <f t="shared" si="116"/>
        <v>0</v>
      </c>
      <c r="Q253" s="138">
        <f t="shared" si="117"/>
        <v>3</v>
      </c>
      <c r="R253" s="142">
        <f t="shared" si="115"/>
        <v>0</v>
      </c>
      <c r="S253" s="263"/>
    </row>
    <row r="254" spans="1:18" ht="15.75" thickBot="1">
      <c r="A254" s="147" t="s">
        <v>28</v>
      </c>
      <c r="B254" s="148" t="str">
        <f>IF(B238&gt;"",B238,"")</f>
        <v>Otto Tennilä</v>
      </c>
      <c r="C254" s="148" t="str">
        <f>IF(B239&gt;"",B239,"")</f>
        <v>Dinesh Jayabalakrishnan</v>
      </c>
      <c r="D254" s="149"/>
      <c r="E254" s="150"/>
      <c r="F254" s="173">
        <v>7</v>
      </c>
      <c r="G254" s="174"/>
      <c r="H254" s="173">
        <v>3</v>
      </c>
      <c r="I254" s="174"/>
      <c r="J254" s="173">
        <v>-6</v>
      </c>
      <c r="K254" s="174"/>
      <c r="L254" s="173">
        <v>9</v>
      </c>
      <c r="M254" s="174"/>
      <c r="N254" s="173"/>
      <c r="O254" s="174"/>
      <c r="P254" s="151">
        <f t="shared" si="116"/>
        <v>3</v>
      </c>
      <c r="Q254" s="152">
        <f t="shared" si="117"/>
        <v>1</v>
      </c>
      <c r="R254" s="153">
        <f t="shared" si="115"/>
        <v>0</v>
      </c>
    </row>
    <row r="255" ht="15" thickTop="1"/>
    <row r="270" ht="15" thickBot="1"/>
    <row r="271" ht="15" thickTop="1">
      <c r="S271" s="265"/>
    </row>
    <row r="272" ht="15" thickBot="1">
      <c r="S272" s="266"/>
    </row>
    <row r="273" ht="15" thickTop="1">
      <c r="S273" s="396"/>
    </row>
  </sheetData>
  <mergeCells count="655"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L131:M131"/>
    <mergeCell ref="R131:S131"/>
    <mergeCell ref="T131:U131"/>
    <mergeCell ref="R132:S132"/>
    <mergeCell ref="D131:E131"/>
    <mergeCell ref="F131:G131"/>
    <mergeCell ref="H131:I131"/>
    <mergeCell ref="J131:K131"/>
    <mergeCell ref="J129:M129"/>
    <mergeCell ref="P129:S129"/>
    <mergeCell ref="D130:F130"/>
    <mergeCell ref="G130:I130"/>
    <mergeCell ref="J130:M130"/>
    <mergeCell ref="P130:S130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L115:M115"/>
    <mergeCell ref="R115:S115"/>
    <mergeCell ref="T115:U115"/>
    <mergeCell ref="R116:S116"/>
    <mergeCell ref="D115:E115"/>
    <mergeCell ref="F115:G115"/>
    <mergeCell ref="H115:I115"/>
    <mergeCell ref="J115:K115"/>
    <mergeCell ref="J113:M113"/>
    <mergeCell ref="P113:S113"/>
    <mergeCell ref="D114:F114"/>
    <mergeCell ref="G114:I114"/>
    <mergeCell ref="J114:M114"/>
    <mergeCell ref="P114:S114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L99:M99"/>
    <mergeCell ref="R99:S99"/>
    <mergeCell ref="T99:U99"/>
    <mergeCell ref="R100:S100"/>
    <mergeCell ref="D99:E99"/>
    <mergeCell ref="F99:G99"/>
    <mergeCell ref="H99:I99"/>
    <mergeCell ref="J99:K99"/>
    <mergeCell ref="J97:M97"/>
    <mergeCell ref="P97:S97"/>
    <mergeCell ref="D98:F98"/>
    <mergeCell ref="G98:I98"/>
    <mergeCell ref="J98:M98"/>
    <mergeCell ref="P98:S98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R87:S87"/>
    <mergeCell ref="F89:G89"/>
    <mergeCell ref="H89:I89"/>
    <mergeCell ref="J89:K89"/>
    <mergeCell ref="L89:M89"/>
    <mergeCell ref="N89:O89"/>
    <mergeCell ref="P89:Q89"/>
    <mergeCell ref="T83:U83"/>
    <mergeCell ref="R84:S84"/>
    <mergeCell ref="R85:S85"/>
    <mergeCell ref="R86:S86"/>
    <mergeCell ref="F83:G83"/>
    <mergeCell ref="H83:I83"/>
    <mergeCell ref="J83:K83"/>
    <mergeCell ref="L83:M83"/>
    <mergeCell ref="F82:G82"/>
    <mergeCell ref="H82:I82"/>
    <mergeCell ref="J82:K82"/>
    <mergeCell ref="L82:M82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F73:G73"/>
    <mergeCell ref="H73:I73"/>
    <mergeCell ref="J73:K73"/>
    <mergeCell ref="L73:M73"/>
    <mergeCell ref="T67:U67"/>
    <mergeCell ref="R68:S68"/>
    <mergeCell ref="R69:S69"/>
    <mergeCell ref="R70:S70"/>
    <mergeCell ref="D66:E66"/>
    <mergeCell ref="F66:G66"/>
    <mergeCell ref="H66:I66"/>
    <mergeCell ref="J66:K66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L51:M51"/>
    <mergeCell ref="R51:S51"/>
    <mergeCell ref="T51:U51"/>
    <mergeCell ref="R52:S52"/>
    <mergeCell ref="D51:E51"/>
    <mergeCell ref="F51:G51"/>
    <mergeCell ref="H51:I51"/>
    <mergeCell ref="J51:K51"/>
    <mergeCell ref="T35:U35"/>
    <mergeCell ref="J49:M49"/>
    <mergeCell ref="P49:S49"/>
    <mergeCell ref="D50:F50"/>
    <mergeCell ref="G50:I50"/>
    <mergeCell ref="J50:M50"/>
    <mergeCell ref="P50:S50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T19:U19"/>
    <mergeCell ref="R20:S20"/>
    <mergeCell ref="D19:E19"/>
    <mergeCell ref="F19:G19"/>
    <mergeCell ref="H19:I19"/>
    <mergeCell ref="J19:K19"/>
    <mergeCell ref="J17:M17"/>
    <mergeCell ref="P17:S17"/>
    <mergeCell ref="D18:F18"/>
    <mergeCell ref="G18:I18"/>
    <mergeCell ref="J18:M18"/>
    <mergeCell ref="P18:S18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T3:U3"/>
    <mergeCell ref="R4:S4"/>
    <mergeCell ref="D3:E3"/>
    <mergeCell ref="F3:G3"/>
    <mergeCell ref="H3:I3"/>
    <mergeCell ref="J3:K3"/>
    <mergeCell ref="J1:M1"/>
    <mergeCell ref="P1:S1"/>
    <mergeCell ref="D2:F2"/>
    <mergeCell ref="G2:I2"/>
    <mergeCell ref="J2:M2"/>
    <mergeCell ref="P2:S2"/>
    <mergeCell ref="J145:M145"/>
    <mergeCell ref="P145:S145"/>
    <mergeCell ref="D146:F146"/>
    <mergeCell ref="G146:I146"/>
    <mergeCell ref="J146:M146"/>
    <mergeCell ref="P146:S146"/>
    <mergeCell ref="D147:E147"/>
    <mergeCell ref="F147:G147"/>
    <mergeCell ref="H147:I147"/>
    <mergeCell ref="J147:K147"/>
    <mergeCell ref="L147:M147"/>
    <mergeCell ref="R147:S147"/>
    <mergeCell ref="R148:S148"/>
    <mergeCell ref="R149:S149"/>
    <mergeCell ref="R150:S150"/>
    <mergeCell ref="R151:S151"/>
    <mergeCell ref="F153:G153"/>
    <mergeCell ref="H153:I153"/>
    <mergeCell ref="J153:K153"/>
    <mergeCell ref="L153:M153"/>
    <mergeCell ref="N153:O153"/>
    <mergeCell ref="P153:Q153"/>
    <mergeCell ref="N154:O154"/>
    <mergeCell ref="F155:G155"/>
    <mergeCell ref="H155:I155"/>
    <mergeCell ref="J155:K155"/>
    <mergeCell ref="L155:M155"/>
    <mergeCell ref="N155:O155"/>
    <mergeCell ref="F154:G154"/>
    <mergeCell ref="H154:I154"/>
    <mergeCell ref="J154:K154"/>
    <mergeCell ref="L154:M154"/>
    <mergeCell ref="N156:O156"/>
    <mergeCell ref="F157:G157"/>
    <mergeCell ref="H157:I157"/>
    <mergeCell ref="J157:K157"/>
    <mergeCell ref="L157:M157"/>
    <mergeCell ref="N157:O157"/>
    <mergeCell ref="F156:G156"/>
    <mergeCell ref="H156:I156"/>
    <mergeCell ref="J156:K156"/>
    <mergeCell ref="L156:M156"/>
    <mergeCell ref="N158:O158"/>
    <mergeCell ref="F159:G159"/>
    <mergeCell ref="H159:I159"/>
    <mergeCell ref="J159:K159"/>
    <mergeCell ref="L159:M159"/>
    <mergeCell ref="N159:O159"/>
    <mergeCell ref="F158:G158"/>
    <mergeCell ref="H158:I158"/>
    <mergeCell ref="J158:K158"/>
    <mergeCell ref="L158:M158"/>
    <mergeCell ref="J161:M161"/>
    <mergeCell ref="P161:S161"/>
    <mergeCell ref="D162:F162"/>
    <mergeCell ref="G162:I162"/>
    <mergeCell ref="J162:M162"/>
    <mergeCell ref="P162:S162"/>
    <mergeCell ref="D163:E163"/>
    <mergeCell ref="F163:G163"/>
    <mergeCell ref="H163:I163"/>
    <mergeCell ref="J163:K163"/>
    <mergeCell ref="L163:M163"/>
    <mergeCell ref="R163:S163"/>
    <mergeCell ref="R164:S164"/>
    <mergeCell ref="R165:S165"/>
    <mergeCell ref="R166:S166"/>
    <mergeCell ref="R167:S167"/>
    <mergeCell ref="F169:G169"/>
    <mergeCell ref="H169:I169"/>
    <mergeCell ref="J169:K169"/>
    <mergeCell ref="L169:M169"/>
    <mergeCell ref="N169:O169"/>
    <mergeCell ref="P169:Q169"/>
    <mergeCell ref="F171:G171"/>
    <mergeCell ref="H171:I171"/>
    <mergeCell ref="J171:K171"/>
    <mergeCell ref="L171:M171"/>
    <mergeCell ref="F170:G170"/>
    <mergeCell ref="H170:I170"/>
    <mergeCell ref="J170:K170"/>
    <mergeCell ref="L170:M170"/>
    <mergeCell ref="F172:G172"/>
    <mergeCell ref="H172:I172"/>
    <mergeCell ref="J172:K172"/>
    <mergeCell ref="L172:M172"/>
    <mergeCell ref="F173:G173"/>
    <mergeCell ref="H173:I173"/>
    <mergeCell ref="J173:K173"/>
    <mergeCell ref="L173:M173"/>
    <mergeCell ref="F174:G174"/>
    <mergeCell ref="H174:I174"/>
    <mergeCell ref="J174:K174"/>
    <mergeCell ref="L174:M174"/>
    <mergeCell ref="F175:G175"/>
    <mergeCell ref="H175:I175"/>
    <mergeCell ref="J175:K175"/>
    <mergeCell ref="L175:M175"/>
    <mergeCell ref="D177:F177"/>
    <mergeCell ref="G177:I177"/>
    <mergeCell ref="D178:E178"/>
    <mergeCell ref="F178:G178"/>
    <mergeCell ref="R179:S179"/>
    <mergeCell ref="R180:S180"/>
    <mergeCell ref="R181:S181"/>
    <mergeCell ref="J177:M177"/>
    <mergeCell ref="P177:S177"/>
    <mergeCell ref="P178:Q178"/>
    <mergeCell ref="R178:S178"/>
    <mergeCell ref="R182:S182"/>
    <mergeCell ref="R183:S183"/>
    <mergeCell ref="F185:G185"/>
    <mergeCell ref="H185:I185"/>
    <mergeCell ref="J185:K185"/>
    <mergeCell ref="L185:M185"/>
    <mergeCell ref="N185:O185"/>
    <mergeCell ref="P185:Q185"/>
    <mergeCell ref="R185:S185"/>
    <mergeCell ref="F186:G186"/>
    <mergeCell ref="H186:I186"/>
    <mergeCell ref="J186:K186"/>
    <mergeCell ref="L186:M186"/>
    <mergeCell ref="F187:G187"/>
    <mergeCell ref="H187:I187"/>
    <mergeCell ref="J187:K187"/>
    <mergeCell ref="L187:M187"/>
    <mergeCell ref="F188:G188"/>
    <mergeCell ref="H188:I188"/>
    <mergeCell ref="J188:K188"/>
    <mergeCell ref="L188:M188"/>
    <mergeCell ref="F189:G189"/>
    <mergeCell ref="H189:I189"/>
    <mergeCell ref="J189:K189"/>
    <mergeCell ref="L189:M189"/>
    <mergeCell ref="F190:G190"/>
    <mergeCell ref="H190:I190"/>
    <mergeCell ref="J190:K190"/>
    <mergeCell ref="L190:M190"/>
    <mergeCell ref="F191:G191"/>
    <mergeCell ref="H191:I191"/>
    <mergeCell ref="J191:K191"/>
    <mergeCell ref="L191:M191"/>
    <mergeCell ref="F195:G195"/>
    <mergeCell ref="H195:I195"/>
    <mergeCell ref="J195:K195"/>
    <mergeCell ref="F193:G193"/>
    <mergeCell ref="H193:I193"/>
    <mergeCell ref="J193:K193"/>
    <mergeCell ref="L195:M195"/>
    <mergeCell ref="R196:S196"/>
    <mergeCell ref="R197:S197"/>
    <mergeCell ref="N195:O195"/>
    <mergeCell ref="R198:S198"/>
    <mergeCell ref="R199:S199"/>
    <mergeCell ref="F201:G201"/>
    <mergeCell ref="H201:I201"/>
    <mergeCell ref="J201:K201"/>
    <mergeCell ref="L201:M201"/>
    <mergeCell ref="N201:O201"/>
    <mergeCell ref="P201:Q201"/>
    <mergeCell ref="N202:O202"/>
    <mergeCell ref="F203:G203"/>
    <mergeCell ref="H203:I203"/>
    <mergeCell ref="J203:K203"/>
    <mergeCell ref="L203:M203"/>
    <mergeCell ref="N203:O203"/>
    <mergeCell ref="F202:G202"/>
    <mergeCell ref="H202:I202"/>
    <mergeCell ref="J202:K202"/>
    <mergeCell ref="L202:M202"/>
    <mergeCell ref="N204:O204"/>
    <mergeCell ref="F205:G205"/>
    <mergeCell ref="H205:I205"/>
    <mergeCell ref="J205:K205"/>
    <mergeCell ref="L205:M205"/>
    <mergeCell ref="N205:O205"/>
    <mergeCell ref="F204:G204"/>
    <mergeCell ref="H204:I204"/>
    <mergeCell ref="J204:K204"/>
    <mergeCell ref="L204:M204"/>
    <mergeCell ref="N206:O206"/>
    <mergeCell ref="F207:G207"/>
    <mergeCell ref="H207:I207"/>
    <mergeCell ref="J207:K207"/>
    <mergeCell ref="L207:M207"/>
    <mergeCell ref="N207:O207"/>
    <mergeCell ref="F206:G206"/>
    <mergeCell ref="H206:I206"/>
    <mergeCell ref="J206:K206"/>
    <mergeCell ref="L206:M206"/>
    <mergeCell ref="J64:M64"/>
    <mergeCell ref="P64:S64"/>
    <mergeCell ref="D65:F65"/>
    <mergeCell ref="G65:I65"/>
    <mergeCell ref="J65:M65"/>
    <mergeCell ref="P65:S65"/>
    <mergeCell ref="L66:M66"/>
    <mergeCell ref="P66:Q66"/>
    <mergeCell ref="R66:S66"/>
    <mergeCell ref="R73:S73"/>
    <mergeCell ref="R67:S67"/>
    <mergeCell ref="R71:S71"/>
    <mergeCell ref="N73:O73"/>
    <mergeCell ref="P73:Q73"/>
    <mergeCell ref="N80:O80"/>
    <mergeCell ref="F81:G81"/>
    <mergeCell ref="H81:I81"/>
    <mergeCell ref="J81:K81"/>
    <mergeCell ref="L81:M81"/>
    <mergeCell ref="N81:O81"/>
    <mergeCell ref="F80:G80"/>
    <mergeCell ref="H80:I80"/>
    <mergeCell ref="J80:K80"/>
    <mergeCell ref="L80:M80"/>
    <mergeCell ref="N82:O82"/>
    <mergeCell ref="N83:O83"/>
    <mergeCell ref="J176:M176"/>
    <mergeCell ref="P176:S176"/>
    <mergeCell ref="N174:O174"/>
    <mergeCell ref="N175:O175"/>
    <mergeCell ref="N172:O172"/>
    <mergeCell ref="N173:O173"/>
    <mergeCell ref="N170:O170"/>
    <mergeCell ref="N171:O171"/>
    <mergeCell ref="F192:G192"/>
    <mergeCell ref="H192:I192"/>
    <mergeCell ref="J192:K192"/>
    <mergeCell ref="L192:M192"/>
    <mergeCell ref="N192:O192"/>
    <mergeCell ref="H178:I178"/>
    <mergeCell ref="J178:K178"/>
    <mergeCell ref="L178:M178"/>
    <mergeCell ref="N190:O190"/>
    <mergeCell ref="N191:O191"/>
    <mergeCell ref="N188:O188"/>
    <mergeCell ref="N189:O189"/>
    <mergeCell ref="N186:O186"/>
    <mergeCell ref="N187:O187"/>
    <mergeCell ref="N193:O193"/>
    <mergeCell ref="F194:G194"/>
    <mergeCell ref="H194:I194"/>
    <mergeCell ref="J194:K194"/>
    <mergeCell ref="L194:M194"/>
    <mergeCell ref="N194:O194"/>
    <mergeCell ref="L193:M19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6"/>
  <dimension ref="A1:AT269"/>
  <sheetViews>
    <sheetView zoomScale="75" zoomScaleNormal="75" workbookViewId="0" topLeftCell="A44">
      <selection activeCell="R217" sqref="R217"/>
    </sheetView>
  </sheetViews>
  <sheetFormatPr defaultColWidth="8.88671875" defaultRowHeight="15"/>
  <cols>
    <col min="1" max="1" width="2.6640625" style="0" customWidth="1"/>
    <col min="2" max="2" width="16.99609375" style="0" customWidth="1"/>
    <col min="3" max="3" width="9.88671875" style="0" customWidth="1"/>
    <col min="4" max="4" width="2.21484375" style="0" customWidth="1"/>
    <col min="5" max="5" width="2.6640625" style="0" customWidth="1"/>
    <col min="6" max="12" width="2.99609375" style="0" customWidth="1"/>
    <col min="13" max="13" width="2.5546875" style="0" customWidth="1"/>
    <col min="14" max="14" width="3.6640625" style="0" customWidth="1"/>
    <col min="15" max="15" width="2.21484375" style="0" customWidth="1"/>
    <col min="16" max="16" width="2.4453125" style="0" customWidth="1"/>
    <col min="17" max="17" width="2.99609375" style="0" customWidth="1"/>
    <col min="18" max="18" width="2.77734375" style="0" customWidth="1"/>
    <col min="19" max="19" width="0.88671875" style="0" customWidth="1"/>
    <col min="20" max="24" width="3.10546875" style="0" hidden="1" customWidth="1"/>
    <col min="25" max="33" width="2.77734375" style="0" hidden="1" customWidth="1"/>
    <col min="34" max="34" width="3.21484375" style="0" hidden="1" customWidth="1"/>
    <col min="35" max="35" width="3.21484375" style="0" customWidth="1"/>
    <col min="36" max="36" width="2.77734375" style="0" customWidth="1"/>
    <col min="37" max="37" width="13.88671875" style="0" customWidth="1"/>
    <col min="38" max="38" width="8.3359375" style="0" customWidth="1"/>
    <col min="39" max="43" width="2.77734375" style="0" customWidth="1"/>
    <col min="44" max="44" width="3.6640625" style="0" customWidth="1"/>
    <col min="45" max="45" width="6.99609375" style="0" customWidth="1"/>
  </cols>
  <sheetData>
    <row r="1" spans="1:46" ht="16.5" thickBot="1" thickTop="1">
      <c r="A1" s="3"/>
      <c r="B1" s="87" t="s">
        <v>112</v>
      </c>
      <c r="C1" s="88" t="s">
        <v>163</v>
      </c>
      <c r="D1" s="4"/>
      <c r="E1" s="88"/>
      <c r="F1" s="5"/>
      <c r="G1" s="4"/>
      <c r="H1" s="93" t="s">
        <v>114</v>
      </c>
      <c r="I1" s="6"/>
      <c r="J1" s="295" t="s">
        <v>170</v>
      </c>
      <c r="K1" s="296"/>
      <c r="L1" s="296"/>
      <c r="M1" s="267"/>
      <c r="N1" s="7"/>
      <c r="O1" s="8"/>
      <c r="P1" s="523" t="s">
        <v>115</v>
      </c>
      <c r="Q1" s="524"/>
      <c r="R1" s="524"/>
      <c r="S1" s="525"/>
      <c r="AS1" s="2"/>
      <c r="AT1" s="1"/>
    </row>
    <row r="2" spans="1:46" ht="15.75" hidden="1" thickBot="1">
      <c r="A2" s="9"/>
      <c r="B2" s="89"/>
      <c r="C2" s="90" t="s">
        <v>2</v>
      </c>
      <c r="D2" s="286"/>
      <c r="E2" s="287"/>
      <c r="F2" s="288"/>
      <c r="G2" s="289" t="s">
        <v>3</v>
      </c>
      <c r="H2" s="290"/>
      <c r="I2" s="290"/>
      <c r="J2" s="291">
        <f>'[1]Kehi'!$N$11</f>
        <v>38493</v>
      </c>
      <c r="K2" s="291"/>
      <c r="L2" s="291"/>
      <c r="M2" s="292"/>
      <c r="N2" s="10" t="s">
        <v>4</v>
      </c>
      <c r="O2" s="11"/>
      <c r="P2" s="537" t="s">
        <v>38</v>
      </c>
      <c r="Q2" s="294"/>
      <c r="R2" s="294"/>
      <c r="S2" s="538"/>
      <c r="AS2" s="2"/>
      <c r="AT2" s="1"/>
    </row>
    <row r="3" spans="1:46" ht="15" thickTop="1">
      <c r="A3" s="14"/>
      <c r="B3" s="91" t="s">
        <v>49</v>
      </c>
      <c r="C3" s="92" t="s">
        <v>50</v>
      </c>
      <c r="D3" s="474" t="s">
        <v>8</v>
      </c>
      <c r="E3" s="475"/>
      <c r="F3" s="474" t="s">
        <v>9</v>
      </c>
      <c r="G3" s="475"/>
      <c r="H3" s="474" t="s">
        <v>10</v>
      </c>
      <c r="I3" s="475"/>
      <c r="J3" s="474" t="s">
        <v>11</v>
      </c>
      <c r="K3" s="475"/>
      <c r="L3" s="474"/>
      <c r="M3" s="475"/>
      <c r="N3" s="15" t="s">
        <v>12</v>
      </c>
      <c r="O3" s="16" t="s">
        <v>13</v>
      </c>
      <c r="P3" s="17" t="s">
        <v>14</v>
      </c>
      <c r="Q3" s="18"/>
      <c r="R3" s="476" t="s">
        <v>47</v>
      </c>
      <c r="S3" s="417"/>
      <c r="T3" s="531" t="s">
        <v>15</v>
      </c>
      <c r="U3" s="539"/>
      <c r="V3" s="19" t="s">
        <v>16</v>
      </c>
      <c r="AS3" s="2"/>
      <c r="AT3" s="1"/>
    </row>
    <row r="4" spans="1:46" ht="15">
      <c r="A4" s="20" t="s">
        <v>8</v>
      </c>
      <c r="B4" s="77" t="s">
        <v>134</v>
      </c>
      <c r="C4" s="78" t="s">
        <v>0</v>
      </c>
      <c r="D4" s="21"/>
      <c r="E4" s="22"/>
      <c r="F4" s="23">
        <f>+P14</f>
        <v>3</v>
      </c>
      <c r="G4" s="24">
        <f>+Q14</f>
        <v>2</v>
      </c>
      <c r="H4" s="23">
        <f>P10</f>
        <v>3</v>
      </c>
      <c r="I4" s="24">
        <f>Q10</f>
        <v>0</v>
      </c>
      <c r="J4" s="23">
        <f>P12</f>
        <v>3</v>
      </c>
      <c r="K4" s="24">
        <f>Q12</f>
        <v>0</v>
      </c>
      <c r="L4" s="23"/>
      <c r="M4" s="24"/>
      <c r="N4" s="25">
        <f>IF(SUM(D4:M4)=0,"",COUNTIF(E4:E7,"3"))</f>
        <v>3</v>
      </c>
      <c r="O4" s="26">
        <f>IF(SUM(E4:N4)=0,"",COUNTIF(D4:D7,"3"))</f>
        <v>0</v>
      </c>
      <c r="P4" s="27">
        <f>IF(SUM(D4:M4)=0,"",SUM(E4:E7))</f>
        <v>9</v>
      </c>
      <c r="Q4" s="28">
        <f>IF(SUM(D4:M4)=0,"",SUM(D4:D7))</f>
        <v>2</v>
      </c>
      <c r="R4" s="464">
        <v>1</v>
      </c>
      <c r="S4" s="465"/>
      <c r="T4" s="29">
        <f>+T10+T12+T14</f>
        <v>0</v>
      </c>
      <c r="U4" s="29">
        <f>+U10+U12+U14</f>
        <v>0</v>
      </c>
      <c r="V4" s="30">
        <f>+T4-U4</f>
        <v>0</v>
      </c>
      <c r="AS4" s="2"/>
      <c r="AT4" s="1"/>
    </row>
    <row r="5" spans="1:46" ht="15">
      <c r="A5" s="31" t="s">
        <v>9</v>
      </c>
      <c r="B5" s="77" t="s">
        <v>157</v>
      </c>
      <c r="C5" s="78" t="s">
        <v>158</v>
      </c>
      <c r="D5" s="32">
        <f>+Q14</f>
        <v>2</v>
      </c>
      <c r="E5" s="33">
        <f>+P14</f>
        <v>3</v>
      </c>
      <c r="F5" s="34"/>
      <c r="G5" s="35"/>
      <c r="H5" s="32">
        <f>P13</f>
        <v>3</v>
      </c>
      <c r="I5" s="33">
        <f>Q13</f>
        <v>1</v>
      </c>
      <c r="J5" s="32">
        <f>P11</f>
        <v>3</v>
      </c>
      <c r="K5" s="33">
        <f>Q11</f>
        <v>2</v>
      </c>
      <c r="L5" s="32"/>
      <c r="M5" s="33"/>
      <c r="N5" s="25">
        <f>IF(SUM(D5:M5)=0,"",COUNTIF(G4:G7,"3"))</f>
        <v>2</v>
      </c>
      <c r="O5" s="26">
        <f>IF(SUM(E5:N5)=0,"",COUNTIF(F4:F7,"3"))</f>
        <v>1</v>
      </c>
      <c r="P5" s="27">
        <f>IF(SUM(D5:M5)=0,"",SUM(G4:G7))</f>
        <v>8</v>
      </c>
      <c r="Q5" s="28">
        <f>IF(SUM(D5:M5)=0,"",SUM(F4:F7))</f>
        <v>6</v>
      </c>
      <c r="R5" s="464">
        <v>2</v>
      </c>
      <c r="S5" s="465"/>
      <c r="T5" s="29">
        <f>+T11+T13+U14</f>
        <v>0</v>
      </c>
      <c r="U5" s="29">
        <f>+U11+U13+T14</f>
        <v>0</v>
      </c>
      <c r="V5" s="30">
        <f>+T5-U5</f>
        <v>0</v>
      </c>
      <c r="AS5" s="2"/>
      <c r="AT5" s="1"/>
    </row>
    <row r="6" spans="1:45" ht="15">
      <c r="A6" s="31" t="s">
        <v>10</v>
      </c>
      <c r="B6" s="77" t="s">
        <v>160</v>
      </c>
      <c r="C6" s="78" t="s">
        <v>138</v>
      </c>
      <c r="D6" s="32">
        <f>+Q10</f>
        <v>0</v>
      </c>
      <c r="E6" s="33">
        <f>+P10</f>
        <v>3</v>
      </c>
      <c r="F6" s="32">
        <f>Q13</f>
        <v>1</v>
      </c>
      <c r="G6" s="33">
        <f>P13</f>
        <v>3</v>
      </c>
      <c r="H6" s="34"/>
      <c r="I6" s="35"/>
      <c r="J6" s="32">
        <f>P15</f>
        <v>3</v>
      </c>
      <c r="K6" s="33">
        <f>Q15</f>
        <v>2</v>
      </c>
      <c r="L6" s="32"/>
      <c r="M6" s="33"/>
      <c r="N6" s="25">
        <f>IF(SUM(D6:M6)=0,"",COUNTIF(I4:I7,"3"))</f>
        <v>1</v>
      </c>
      <c r="O6" s="26">
        <f>IF(SUM(E6:N6)=0,"",COUNTIF(H4:H7,"3"))</f>
        <v>2</v>
      </c>
      <c r="P6" s="27">
        <f>IF(SUM(D6:M6)=0,"",SUM(I4:I7))</f>
        <v>4</v>
      </c>
      <c r="Q6" s="28">
        <f>IF(SUM(D6:M6)=0,"",SUM(H4:H7))</f>
        <v>8</v>
      </c>
      <c r="R6" s="464">
        <v>3</v>
      </c>
      <c r="S6" s="465"/>
      <c r="T6" s="29">
        <f>+U10+U13+T15</f>
        <v>0</v>
      </c>
      <c r="U6" s="29">
        <f>+T10+T13+U15</f>
        <v>0</v>
      </c>
      <c r="V6" s="30">
        <f>+T6-U6</f>
        <v>0</v>
      </c>
      <c r="AS6" s="2"/>
    </row>
    <row r="7" spans="1:45" ht="15">
      <c r="A7" s="31" t="s">
        <v>11</v>
      </c>
      <c r="B7" s="79" t="s">
        <v>142</v>
      </c>
      <c r="C7" s="78" t="s">
        <v>143</v>
      </c>
      <c r="D7" s="32">
        <f>Q12</f>
        <v>0</v>
      </c>
      <c r="E7" s="33">
        <f>P12</f>
        <v>3</v>
      </c>
      <c r="F7" s="32">
        <f>Q11</f>
        <v>2</v>
      </c>
      <c r="G7" s="33">
        <f>P11</f>
        <v>3</v>
      </c>
      <c r="H7" s="32">
        <f>Q15</f>
        <v>2</v>
      </c>
      <c r="I7" s="33">
        <f>P15</f>
        <v>3</v>
      </c>
      <c r="J7" s="34"/>
      <c r="K7" s="35"/>
      <c r="L7" s="32"/>
      <c r="M7" s="33"/>
      <c r="N7" s="25">
        <f>IF(SUM(D7:M7)=0,"",COUNTIF(K4:K7,"3"))</f>
        <v>0</v>
      </c>
      <c r="O7" s="26">
        <f>IF(SUM(E7:N7)=0,"",COUNTIF(J4:J7,"3"))</f>
        <v>3</v>
      </c>
      <c r="P7" s="27">
        <f>IF(SUM(D7:M8)=0,"",SUM(K4:K7))</f>
        <v>4</v>
      </c>
      <c r="Q7" s="28">
        <f>IF(SUM(D7:M7)=0,"",SUM(J4:J7))</f>
        <v>9</v>
      </c>
      <c r="R7" s="464">
        <v>4</v>
      </c>
      <c r="S7" s="465"/>
      <c r="T7" s="29">
        <f>+U11+U12+U15</f>
        <v>0</v>
      </c>
      <c r="U7" s="29">
        <f>+T11+T12+T15</f>
        <v>0</v>
      </c>
      <c r="V7" s="30">
        <f>+T7-U7</f>
        <v>0</v>
      </c>
      <c r="AS7" s="2"/>
    </row>
    <row r="8" spans="1:45" ht="15" hidden="1" thickTop="1">
      <c r="A8" s="36"/>
      <c r="B8" s="37" t="s">
        <v>32</v>
      </c>
      <c r="C8" s="8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  <c r="S8" s="40"/>
      <c r="T8" s="41"/>
      <c r="U8" s="42" t="s">
        <v>22</v>
      </c>
      <c r="V8" s="43">
        <f>SUM(V4:V7)</f>
        <v>0</v>
      </c>
      <c r="W8" s="42" t="str">
        <f>IF(V8=0,"OK","Virhe")</f>
        <v>OK</v>
      </c>
      <c r="X8" s="44"/>
      <c r="AS8" s="2"/>
    </row>
    <row r="9" spans="1:45" ht="15" thickBot="1">
      <c r="A9" s="45"/>
      <c r="B9" s="81" t="s">
        <v>41</v>
      </c>
      <c r="C9" s="82"/>
      <c r="D9" s="72" t="s">
        <v>39</v>
      </c>
      <c r="E9" s="73"/>
      <c r="F9" s="466" t="s">
        <v>42</v>
      </c>
      <c r="G9" s="467"/>
      <c r="H9" s="468" t="s">
        <v>43</v>
      </c>
      <c r="I9" s="467"/>
      <c r="J9" s="468" t="s">
        <v>44</v>
      </c>
      <c r="K9" s="467"/>
      <c r="L9" s="468" t="s">
        <v>45</v>
      </c>
      <c r="M9" s="467"/>
      <c r="N9" s="468" t="s">
        <v>46</v>
      </c>
      <c r="O9" s="467"/>
      <c r="P9" s="469" t="s">
        <v>23</v>
      </c>
      <c r="Q9" s="536"/>
      <c r="S9" s="47"/>
      <c r="T9" s="48" t="s">
        <v>15</v>
      </c>
      <c r="U9" s="49"/>
      <c r="V9" s="19" t="s">
        <v>16</v>
      </c>
      <c r="AS9" s="2"/>
    </row>
    <row r="10" spans="1:45" ht="15">
      <c r="A10" s="50" t="s">
        <v>24</v>
      </c>
      <c r="B10" s="83" t="str">
        <f>IF(B4&gt;"",B4,"")</f>
        <v>Otto Boije</v>
      </c>
      <c r="C10" s="83" t="str">
        <f>IF(B6&gt;"",B6,"")</f>
        <v>Pertti Marjamäki</v>
      </c>
      <c r="D10" s="74"/>
      <c r="E10" s="74">
        <v>4</v>
      </c>
      <c r="F10" s="462">
        <v>5</v>
      </c>
      <c r="G10" s="463"/>
      <c r="H10" s="519">
        <v>3</v>
      </c>
      <c r="I10" s="520"/>
      <c r="J10" s="519">
        <v>6</v>
      </c>
      <c r="K10" s="520"/>
      <c r="L10" s="519"/>
      <c r="M10" s="520"/>
      <c r="N10" s="521"/>
      <c r="O10" s="520"/>
      <c r="P10" s="52">
        <f aca="true" t="shared" si="0" ref="P10:P15">IF(COUNT(F10:N10)=0,"",COUNTIF(F10:N10,"&gt;=0"))</f>
        <v>3</v>
      </c>
      <c r="Q10" s="53">
        <f aca="true" t="shared" si="1" ref="Q10:Q15">IF(COUNT(F10:N10)=0,"",(IF(LEFT(F10,1)="-",1,0)+IF(LEFT(H10,1)="-",1,0)+IF(LEFT(J10,1)="-",1,0)+IF(LEFT(L10,1)="-",1,0)+IF(LEFT(N10,1)="-",1,0)))</f>
        <v>0</v>
      </c>
      <c r="R10" s="54"/>
      <c r="S10" s="55"/>
      <c r="T10" s="56">
        <f aca="true" t="shared" si="2" ref="T10:U15">+Y10+AA10+AC10+AE10+AG10</f>
        <v>0</v>
      </c>
      <c r="U10" s="57">
        <f t="shared" si="2"/>
        <v>0</v>
      </c>
      <c r="V10" s="58">
        <f aca="true" t="shared" si="3" ref="V10:V15">+T10-U10</f>
        <v>0</v>
      </c>
      <c r="Y10" s="59"/>
      <c r="Z10" s="60"/>
      <c r="AA10" s="59"/>
      <c r="AB10" s="60"/>
      <c r="AC10" s="59"/>
      <c r="AD10" s="60"/>
      <c r="AE10" s="59"/>
      <c r="AF10" s="60"/>
      <c r="AG10" s="59"/>
      <c r="AH10" s="60"/>
      <c r="AS10" s="13"/>
    </row>
    <row r="11" spans="1:45" ht="15">
      <c r="A11" s="50" t="s">
        <v>25</v>
      </c>
      <c r="B11" s="83" t="s">
        <v>157</v>
      </c>
      <c r="C11" s="83" t="str">
        <f>IF(B7&gt;"",B7,"")</f>
        <v>Jukka Filén </v>
      </c>
      <c r="D11" s="75"/>
      <c r="E11" s="75">
        <v>1</v>
      </c>
      <c r="F11" s="513">
        <v>6</v>
      </c>
      <c r="G11" s="514"/>
      <c r="H11" s="513">
        <v>-8</v>
      </c>
      <c r="I11" s="514"/>
      <c r="J11" s="513">
        <v>9</v>
      </c>
      <c r="K11" s="514"/>
      <c r="L11" s="513">
        <v>-5</v>
      </c>
      <c r="M11" s="514"/>
      <c r="N11" s="513">
        <v>7</v>
      </c>
      <c r="O11" s="514"/>
      <c r="P11" s="52">
        <f t="shared" si="0"/>
        <v>3</v>
      </c>
      <c r="Q11" s="53">
        <f t="shared" si="1"/>
        <v>2</v>
      </c>
      <c r="R11" s="61"/>
      <c r="S11" s="62"/>
      <c r="T11" s="56">
        <f t="shared" si="2"/>
        <v>0</v>
      </c>
      <c r="U11" s="57">
        <f t="shared" si="2"/>
        <v>0</v>
      </c>
      <c r="V11" s="58">
        <f t="shared" si="3"/>
        <v>0</v>
      </c>
      <c r="Y11" s="63"/>
      <c r="Z11" s="64"/>
      <c r="AA11" s="63"/>
      <c r="AB11" s="64"/>
      <c r="AC11" s="63"/>
      <c r="AD11" s="64"/>
      <c r="AE11" s="63"/>
      <c r="AF11" s="64"/>
      <c r="AG11" s="63"/>
      <c r="AH11" s="64"/>
      <c r="AS11" s="13"/>
    </row>
    <row r="12" spans="1:45" ht="15.75" thickBot="1">
      <c r="A12" s="50" t="s">
        <v>26</v>
      </c>
      <c r="B12" s="84" t="s">
        <v>134</v>
      </c>
      <c r="C12" s="84" t="str">
        <f>IF(B7&gt;"",B7,"")</f>
        <v>Jukka Filén </v>
      </c>
      <c r="D12" s="72"/>
      <c r="E12" s="72">
        <v>3</v>
      </c>
      <c r="F12" s="517">
        <v>5</v>
      </c>
      <c r="G12" s="518"/>
      <c r="H12" s="517">
        <v>3</v>
      </c>
      <c r="I12" s="518"/>
      <c r="J12" s="517">
        <v>9</v>
      </c>
      <c r="K12" s="518"/>
      <c r="L12" s="517"/>
      <c r="M12" s="518"/>
      <c r="N12" s="517"/>
      <c r="O12" s="518"/>
      <c r="P12" s="52">
        <f t="shared" si="0"/>
        <v>3</v>
      </c>
      <c r="Q12" s="53">
        <f t="shared" si="1"/>
        <v>0</v>
      </c>
      <c r="R12" s="61"/>
      <c r="S12" s="62"/>
      <c r="T12" s="56">
        <f t="shared" si="2"/>
        <v>0</v>
      </c>
      <c r="U12" s="57">
        <f t="shared" si="2"/>
        <v>0</v>
      </c>
      <c r="V12" s="58">
        <f t="shared" si="3"/>
        <v>0</v>
      </c>
      <c r="Y12" s="63"/>
      <c r="Z12" s="64"/>
      <c r="AA12" s="63"/>
      <c r="AB12" s="64"/>
      <c r="AC12" s="63"/>
      <c r="AD12" s="64"/>
      <c r="AE12" s="63"/>
      <c r="AF12" s="64"/>
      <c r="AG12" s="63"/>
      <c r="AH12" s="64"/>
      <c r="AS12" s="13"/>
    </row>
    <row r="13" spans="1:34" ht="15">
      <c r="A13" s="50" t="s">
        <v>27</v>
      </c>
      <c r="B13" s="83" t="str">
        <f>IF(B5&gt;"",B5,"")</f>
        <v>Heikki Tanhua</v>
      </c>
      <c r="C13" s="83" t="str">
        <f>IF(B6&gt;"",B6,"")</f>
        <v>Pertti Marjamäki</v>
      </c>
      <c r="D13" s="74"/>
      <c r="E13" s="74">
        <v>4</v>
      </c>
      <c r="F13" s="519">
        <v>5</v>
      </c>
      <c r="G13" s="520"/>
      <c r="H13" s="519">
        <v>-6</v>
      </c>
      <c r="I13" s="520"/>
      <c r="J13" s="519">
        <v>8</v>
      </c>
      <c r="K13" s="520"/>
      <c r="L13" s="519">
        <v>8</v>
      </c>
      <c r="M13" s="520"/>
      <c r="N13" s="519"/>
      <c r="O13" s="520"/>
      <c r="P13" s="52">
        <f t="shared" si="0"/>
        <v>3</v>
      </c>
      <c r="Q13" s="53">
        <f t="shared" si="1"/>
        <v>1</v>
      </c>
      <c r="R13" s="61"/>
      <c r="S13" s="62"/>
      <c r="T13" s="56">
        <f t="shared" si="2"/>
        <v>0</v>
      </c>
      <c r="U13" s="57">
        <f t="shared" si="2"/>
        <v>0</v>
      </c>
      <c r="V13" s="58">
        <f t="shared" si="3"/>
        <v>0</v>
      </c>
      <c r="Y13" s="63"/>
      <c r="Z13" s="64"/>
      <c r="AA13" s="63"/>
      <c r="AB13" s="64"/>
      <c r="AC13" s="63"/>
      <c r="AD13" s="64"/>
      <c r="AE13" s="63"/>
      <c r="AF13" s="64"/>
      <c r="AG13" s="63"/>
      <c r="AH13" s="64"/>
    </row>
    <row r="14" spans="1:34" ht="15">
      <c r="A14" s="50" t="s">
        <v>28</v>
      </c>
      <c r="B14" s="83" t="str">
        <f>IF(B4&gt;"",B4,"")</f>
        <v>Otto Boije</v>
      </c>
      <c r="C14" s="83" t="str">
        <f>IF(B5&gt;"",B5,"")</f>
        <v>Heikki Tanhua</v>
      </c>
      <c r="D14" s="75"/>
      <c r="E14" s="75">
        <v>3</v>
      </c>
      <c r="F14" s="513">
        <v>-6</v>
      </c>
      <c r="G14" s="514"/>
      <c r="H14" s="513">
        <v>11</v>
      </c>
      <c r="I14" s="514"/>
      <c r="J14" s="461">
        <v>-5</v>
      </c>
      <c r="K14" s="514"/>
      <c r="L14" s="513">
        <v>6</v>
      </c>
      <c r="M14" s="514"/>
      <c r="N14" s="513">
        <v>9</v>
      </c>
      <c r="O14" s="514"/>
      <c r="P14" s="52">
        <f t="shared" si="0"/>
        <v>3</v>
      </c>
      <c r="Q14" s="53">
        <f t="shared" si="1"/>
        <v>2</v>
      </c>
      <c r="R14" s="61"/>
      <c r="S14" s="62"/>
      <c r="T14" s="56">
        <f t="shared" si="2"/>
        <v>0</v>
      </c>
      <c r="U14" s="57">
        <f t="shared" si="2"/>
        <v>0</v>
      </c>
      <c r="V14" s="58">
        <f t="shared" si="3"/>
        <v>0</v>
      </c>
      <c r="Y14" s="63"/>
      <c r="Z14" s="64"/>
      <c r="AA14" s="63"/>
      <c r="AB14" s="64"/>
      <c r="AC14" s="63"/>
      <c r="AD14" s="64"/>
      <c r="AE14" s="63"/>
      <c r="AF14" s="64"/>
      <c r="AG14" s="63"/>
      <c r="AH14" s="64"/>
    </row>
    <row r="15" spans="1:34" ht="15.75" thickBot="1">
      <c r="A15" s="65" t="s">
        <v>29</v>
      </c>
      <c r="B15" s="85" t="s">
        <v>160</v>
      </c>
      <c r="C15" s="85" t="str">
        <f>IF(B7&gt;"",B7,"")</f>
        <v>Jukka Filén </v>
      </c>
      <c r="D15" s="76"/>
      <c r="E15" s="76">
        <v>2</v>
      </c>
      <c r="F15" s="515">
        <v>3</v>
      </c>
      <c r="G15" s="516"/>
      <c r="H15" s="515">
        <v>6</v>
      </c>
      <c r="I15" s="516"/>
      <c r="J15" s="515">
        <v>-8</v>
      </c>
      <c r="K15" s="516"/>
      <c r="L15" s="515">
        <v>-9</v>
      </c>
      <c r="M15" s="516"/>
      <c r="N15" s="515">
        <v>2</v>
      </c>
      <c r="O15" s="516"/>
      <c r="P15" s="67">
        <f t="shared" si="0"/>
        <v>3</v>
      </c>
      <c r="Q15" s="68">
        <f t="shared" si="1"/>
        <v>2</v>
      </c>
      <c r="R15" s="69"/>
      <c r="S15" s="12"/>
      <c r="T15" s="56">
        <f t="shared" si="2"/>
        <v>0</v>
      </c>
      <c r="U15" s="57">
        <f t="shared" si="2"/>
        <v>0</v>
      </c>
      <c r="V15" s="58">
        <f t="shared" si="3"/>
        <v>0</v>
      </c>
      <c r="Y15" s="70"/>
      <c r="Z15" s="71"/>
      <c r="AA15" s="70"/>
      <c r="AB15" s="71"/>
      <c r="AC15" s="70"/>
      <c r="AD15" s="71"/>
      <c r="AE15" s="70"/>
      <c r="AF15" s="71"/>
      <c r="AG15" s="70"/>
      <c r="AH15" s="71"/>
    </row>
    <row r="16" spans="2:3" ht="15.75" thickBot="1" thickTop="1">
      <c r="B16" s="86"/>
      <c r="C16" s="86"/>
    </row>
    <row r="17" spans="1:19" ht="16.5" thickBot="1" thickTop="1">
      <c r="A17" s="3"/>
      <c r="B17" s="87" t="s">
        <v>112</v>
      </c>
      <c r="C17" s="88" t="s">
        <v>163</v>
      </c>
      <c r="D17" s="4"/>
      <c r="E17" s="88"/>
      <c r="F17" s="5"/>
      <c r="G17" s="4"/>
      <c r="H17" s="93" t="s">
        <v>119</v>
      </c>
      <c r="I17" s="6"/>
      <c r="J17" s="295" t="s">
        <v>170</v>
      </c>
      <c r="K17" s="296"/>
      <c r="L17" s="296"/>
      <c r="M17" s="267"/>
      <c r="N17" s="7"/>
      <c r="O17" s="8"/>
      <c r="P17" s="523" t="s">
        <v>116</v>
      </c>
      <c r="Q17" s="524"/>
      <c r="R17" s="524"/>
      <c r="S17" s="525"/>
    </row>
    <row r="18" spans="1:19" ht="15.75" customHeight="1" hidden="1" thickBot="1">
      <c r="A18" s="9"/>
      <c r="B18" s="89"/>
      <c r="C18" s="90" t="s">
        <v>2</v>
      </c>
      <c r="D18" s="286"/>
      <c r="E18" s="287"/>
      <c r="F18" s="288"/>
      <c r="G18" s="289" t="s">
        <v>3</v>
      </c>
      <c r="H18" s="290"/>
      <c r="I18" s="290"/>
      <c r="J18" s="291">
        <f>'[1]Kehi'!$N$11</f>
        <v>38493</v>
      </c>
      <c r="K18" s="291"/>
      <c r="L18" s="291"/>
      <c r="M18" s="292"/>
      <c r="N18" s="10" t="s">
        <v>4</v>
      </c>
      <c r="O18" s="11"/>
      <c r="P18" s="537" t="s">
        <v>38</v>
      </c>
      <c r="Q18" s="294"/>
      <c r="R18" s="294"/>
      <c r="S18" s="538"/>
    </row>
    <row r="19" spans="1:22" ht="15" thickTop="1">
      <c r="A19" s="14"/>
      <c r="B19" s="91" t="s">
        <v>49</v>
      </c>
      <c r="C19" s="92" t="s">
        <v>50</v>
      </c>
      <c r="D19" s="474" t="s">
        <v>8</v>
      </c>
      <c r="E19" s="475"/>
      <c r="F19" s="474" t="s">
        <v>9</v>
      </c>
      <c r="G19" s="475"/>
      <c r="H19" s="474" t="s">
        <v>10</v>
      </c>
      <c r="I19" s="475"/>
      <c r="J19" s="474" t="s">
        <v>11</v>
      </c>
      <c r="K19" s="475"/>
      <c r="L19" s="474"/>
      <c r="M19" s="475"/>
      <c r="N19" s="15" t="s">
        <v>12</v>
      </c>
      <c r="O19" s="16" t="s">
        <v>13</v>
      </c>
      <c r="P19" s="17" t="s">
        <v>14</v>
      </c>
      <c r="Q19" s="18"/>
      <c r="R19" s="476" t="s">
        <v>47</v>
      </c>
      <c r="S19" s="417"/>
      <c r="T19" s="531" t="s">
        <v>15</v>
      </c>
      <c r="U19" s="539"/>
      <c r="V19" s="19" t="s">
        <v>16</v>
      </c>
    </row>
    <row r="20" spans="1:22" ht="15">
      <c r="A20" s="20" t="s">
        <v>8</v>
      </c>
      <c r="B20" s="77"/>
      <c r="C20" s="78"/>
      <c r="D20" s="21"/>
      <c r="E20" s="22"/>
      <c r="F20" s="23">
        <f>+P30</f>
      </c>
      <c r="G20" s="24">
        <f>+Q30</f>
      </c>
      <c r="H20" s="23">
        <f>P26</f>
      </c>
      <c r="I20" s="24">
        <f>Q26</f>
      </c>
      <c r="J20" s="23">
        <f>P28</f>
      </c>
      <c r="K20" s="24">
        <f>Q28</f>
      </c>
      <c r="L20" s="23"/>
      <c r="M20" s="24"/>
      <c r="N20" s="25">
        <f>IF(SUM(D20:M20)=0,"",COUNTIF(E20:E23,"3"))</f>
      </c>
      <c r="O20" s="26">
        <f>IF(SUM(E20:N20)=0,"",COUNTIF(D20:D23,"3"))</f>
      </c>
      <c r="P20" s="27">
        <f>IF(SUM(D20:M20)=0,"",SUM(E20:E23))</f>
      </c>
      <c r="Q20" s="28">
        <f>IF(SUM(D20:M20)=0,"",SUM(D20:D23))</f>
      </c>
      <c r="R20" s="464"/>
      <c r="S20" s="465"/>
      <c r="T20" s="29">
        <f>+T26+T28+T30</f>
        <v>0</v>
      </c>
      <c r="U20" s="29">
        <f>+U26+U28+U30</f>
        <v>0</v>
      </c>
      <c r="V20" s="30">
        <f>+T20-U20</f>
        <v>0</v>
      </c>
    </row>
    <row r="21" spans="1:22" ht="15">
      <c r="A21" s="31" t="s">
        <v>9</v>
      </c>
      <c r="B21" s="77" t="s">
        <v>122</v>
      </c>
      <c r="C21" s="78" t="s">
        <v>0</v>
      </c>
      <c r="D21" s="32">
        <f>+Q30</f>
      </c>
      <c r="E21" s="33">
        <f>+P30</f>
      </c>
      <c r="F21" s="34"/>
      <c r="G21" s="35"/>
      <c r="H21" s="32">
        <f>P29</f>
        <v>3</v>
      </c>
      <c r="I21" s="33">
        <f>Q29</f>
        <v>0</v>
      </c>
      <c r="J21" s="32">
        <f>P27</f>
        <v>3</v>
      </c>
      <c r="K21" s="33">
        <f>Q27</f>
        <v>0</v>
      </c>
      <c r="L21" s="32"/>
      <c r="M21" s="33"/>
      <c r="N21" s="25">
        <f>IF(SUM(D21:M21)=0,"",COUNTIF(G20:G23,"3"))</f>
        <v>2</v>
      </c>
      <c r="O21" s="26">
        <f>IF(SUM(E21:N21)=0,"",COUNTIF(F20:F23,"3"))</f>
        <v>0</v>
      </c>
      <c r="P21" s="27">
        <f>IF(SUM(D21:M21)=0,"",SUM(G20:G23))</f>
        <v>6</v>
      </c>
      <c r="Q21" s="28">
        <f>IF(SUM(D21:M21)=0,"",SUM(F20:F23))</f>
        <v>0</v>
      </c>
      <c r="R21" s="464">
        <v>1</v>
      </c>
      <c r="S21" s="465"/>
      <c r="T21" s="29">
        <f>+T27+T29+U30</f>
        <v>68</v>
      </c>
      <c r="U21" s="29">
        <f>+U27+U29+T30</f>
        <v>33</v>
      </c>
      <c r="V21" s="30">
        <f>+T21-U21</f>
        <v>35</v>
      </c>
    </row>
    <row r="22" spans="1:22" ht="15">
      <c r="A22" s="31" t="s">
        <v>10</v>
      </c>
      <c r="B22" s="77" t="s">
        <v>150</v>
      </c>
      <c r="C22" s="78" t="s">
        <v>54</v>
      </c>
      <c r="D22" s="32">
        <f>+Q26</f>
      </c>
      <c r="E22" s="33">
        <f>+P26</f>
      </c>
      <c r="F22" s="32">
        <f>Q29</f>
        <v>0</v>
      </c>
      <c r="G22" s="33">
        <f>P29</f>
        <v>3</v>
      </c>
      <c r="H22" s="34"/>
      <c r="I22" s="35"/>
      <c r="J22" s="32">
        <f>P31</f>
        <v>0</v>
      </c>
      <c r="K22" s="33">
        <f>Q31</f>
        <v>3</v>
      </c>
      <c r="L22" s="32"/>
      <c r="M22" s="33"/>
      <c r="N22" s="25">
        <f>IF(SUM(D22:M22)=0,"",COUNTIF(I20:I23,"3"))</f>
        <v>0</v>
      </c>
      <c r="O22" s="26">
        <f>IF(SUM(E22:N22)=0,"",COUNTIF(H20:H23,"3"))</f>
        <v>2</v>
      </c>
      <c r="P22" s="27">
        <f>IF(SUM(D22:M22)=0,"",SUM(I20:I23))</f>
        <v>0</v>
      </c>
      <c r="Q22" s="28">
        <f>IF(SUM(D22:M22)=0,"",SUM(H20:H23))</f>
        <v>6</v>
      </c>
      <c r="R22" s="464">
        <v>3</v>
      </c>
      <c r="S22" s="465"/>
      <c r="T22" s="29">
        <f>+U26+U29+T31</f>
        <v>28</v>
      </c>
      <c r="U22" s="29">
        <f>+T26+T29+U31</f>
        <v>66</v>
      </c>
      <c r="V22" s="30">
        <f>+T22-U22</f>
        <v>-38</v>
      </c>
    </row>
    <row r="23" spans="1:22" ht="15">
      <c r="A23" s="31" t="s">
        <v>11</v>
      </c>
      <c r="B23" s="79" t="s">
        <v>148</v>
      </c>
      <c r="C23" s="78" t="s">
        <v>69</v>
      </c>
      <c r="D23" s="32">
        <f>Q28</f>
      </c>
      <c r="E23" s="33">
        <f>P28</f>
      </c>
      <c r="F23" s="32">
        <f>Q27</f>
        <v>0</v>
      </c>
      <c r="G23" s="33">
        <f>P27</f>
        <v>3</v>
      </c>
      <c r="H23" s="32">
        <f>Q31</f>
        <v>3</v>
      </c>
      <c r="I23" s="33">
        <f>P31</f>
        <v>0</v>
      </c>
      <c r="J23" s="34"/>
      <c r="K23" s="35"/>
      <c r="L23" s="32"/>
      <c r="M23" s="33"/>
      <c r="N23" s="25">
        <f>IF(SUM(D23:M23)=0,"",COUNTIF(K20:K23,"3"))</f>
        <v>1</v>
      </c>
      <c r="O23" s="26">
        <f>IF(SUM(E23:N23)=0,"",COUNTIF(J20:J23,"3"))</f>
        <v>1</v>
      </c>
      <c r="P23" s="27">
        <f>IF(SUM(D23:M24)=0,"",SUM(K20:K23))</f>
        <v>3</v>
      </c>
      <c r="Q23" s="28">
        <f>IF(SUM(D23:M23)=0,"",SUM(J20:J23))</f>
        <v>3</v>
      </c>
      <c r="R23" s="464">
        <v>2</v>
      </c>
      <c r="S23" s="465"/>
      <c r="T23" s="29">
        <f>+U27+U28+U31</f>
        <v>53</v>
      </c>
      <c r="U23" s="29">
        <f>+T27+T28+T31</f>
        <v>50</v>
      </c>
      <c r="V23" s="30">
        <f>+T23-U23</f>
        <v>3</v>
      </c>
    </row>
    <row r="24" spans="1:24" ht="15" hidden="1" thickTop="1">
      <c r="A24" s="36"/>
      <c r="B24" s="37" t="s">
        <v>32</v>
      </c>
      <c r="C24" s="8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40"/>
      <c r="T24" s="41"/>
      <c r="U24" s="42" t="s">
        <v>22</v>
      </c>
      <c r="V24" s="43">
        <f>SUM(V20:V23)</f>
        <v>0</v>
      </c>
      <c r="W24" s="42" t="str">
        <f>IF(V24=0,"OK","Virhe")</f>
        <v>OK</v>
      </c>
      <c r="X24" s="44"/>
    </row>
    <row r="25" spans="1:22" ht="15" thickBot="1">
      <c r="A25" s="45"/>
      <c r="B25" s="81" t="s">
        <v>41</v>
      </c>
      <c r="C25" s="82"/>
      <c r="D25" s="72" t="s">
        <v>39</v>
      </c>
      <c r="E25" s="73"/>
      <c r="F25" s="466" t="s">
        <v>42</v>
      </c>
      <c r="G25" s="467"/>
      <c r="H25" s="468" t="s">
        <v>43</v>
      </c>
      <c r="I25" s="467"/>
      <c r="J25" s="468" t="s">
        <v>44</v>
      </c>
      <c r="K25" s="467"/>
      <c r="L25" s="468" t="s">
        <v>45</v>
      </c>
      <c r="M25" s="467"/>
      <c r="N25" s="468" t="s">
        <v>46</v>
      </c>
      <c r="O25" s="467"/>
      <c r="P25" s="469" t="s">
        <v>23</v>
      </c>
      <c r="Q25" s="536"/>
      <c r="S25" s="47"/>
      <c r="T25" s="48" t="s">
        <v>15</v>
      </c>
      <c r="U25" s="49"/>
      <c r="V25" s="19" t="s">
        <v>16</v>
      </c>
    </row>
    <row r="26" spans="1:34" ht="15">
      <c r="A26" s="50" t="s">
        <v>24</v>
      </c>
      <c r="B26" s="83">
        <f>IF(B20&gt;"",B20,"")</f>
      </c>
      <c r="C26" s="83"/>
      <c r="E26" s="74">
        <v>4</v>
      </c>
      <c r="F26" s="462"/>
      <c r="G26" s="463"/>
      <c r="H26" s="519"/>
      <c r="I26" s="520"/>
      <c r="J26" s="519"/>
      <c r="K26" s="520"/>
      <c r="L26" s="519"/>
      <c r="M26" s="520"/>
      <c r="N26" s="521"/>
      <c r="O26" s="520"/>
      <c r="P26" s="52">
        <f aca="true" t="shared" si="4" ref="P26:P31">IF(COUNT(F26:N26)=0,"",COUNTIF(F26:N26,"&gt;=0"))</f>
      </c>
      <c r="Q26" s="53">
        <f aca="true" t="shared" si="5" ref="Q26:Q31">IF(COUNT(F26:N26)=0,"",(IF(LEFT(F26,1)="-",1,0)+IF(LEFT(H26,1)="-",1,0)+IF(LEFT(J26,1)="-",1,0)+IF(LEFT(L26,1)="-",1,0)+IF(LEFT(N26,1)="-",1,0)))</f>
      </c>
      <c r="R26" s="54"/>
      <c r="S26" s="55"/>
      <c r="T26" s="56">
        <f aca="true" t="shared" si="6" ref="T26:U31">+Y26+AA26+AC26+AE26+AG26</f>
        <v>0</v>
      </c>
      <c r="U26" s="57">
        <f t="shared" si="6"/>
        <v>0</v>
      </c>
      <c r="V26" s="58">
        <f aca="true" t="shared" si="7" ref="V26:V31">+T26-U26</f>
        <v>0</v>
      </c>
      <c r="Y26" s="59">
        <f aca="true" t="shared" si="8" ref="Y26:Y31">IF(F26="",0,IF(LEFT(F26,1)="-",ABS(F26),(IF(F26&gt;9,F26+2,11))))</f>
        <v>0</v>
      </c>
      <c r="Z26" s="60">
        <f aca="true" t="shared" si="9" ref="Z26:Z31">IF(F26="",0,IF(LEFT(F26,1)="-",(IF(ABS(F26)&gt;9,(ABS(F26)+2),11)),F26))</f>
        <v>0</v>
      </c>
      <c r="AA26" s="59">
        <f aca="true" t="shared" si="10" ref="AA26:AA31">IF(H26="",0,IF(LEFT(H26,1)="-",ABS(H26),(IF(H26&gt;9,H26+2,11))))</f>
        <v>0</v>
      </c>
      <c r="AB26" s="60">
        <f aca="true" t="shared" si="11" ref="AB26:AB31">IF(H26="",0,IF(LEFT(H26,1)="-",(IF(ABS(H26)&gt;9,(ABS(H26)+2),11)),H26))</f>
        <v>0</v>
      </c>
      <c r="AC26" s="59">
        <f aca="true" t="shared" si="12" ref="AC26:AC31">IF(J26="",0,IF(LEFT(J26,1)="-",ABS(J26),(IF(J26&gt;9,J26+2,11))))</f>
        <v>0</v>
      </c>
      <c r="AD26" s="60">
        <f aca="true" t="shared" si="13" ref="AD26:AD31">IF(J26="",0,IF(LEFT(J26,1)="-",(IF(ABS(J26)&gt;9,(ABS(J26)+2),11)),J26))</f>
        <v>0</v>
      </c>
      <c r="AE26" s="59">
        <f aca="true" t="shared" si="14" ref="AE26:AE31">IF(L26="",0,IF(LEFT(L26,1)="-",ABS(L26),(IF(L26&gt;9,L26+2,11))))</f>
        <v>0</v>
      </c>
      <c r="AF26" s="60">
        <f aca="true" t="shared" si="15" ref="AF26:AF31">IF(L26="",0,IF(LEFT(L26,1)="-",(IF(ABS(L26)&gt;9,(ABS(L26)+2),11)),L26))</f>
        <v>0</v>
      </c>
      <c r="AG26" s="59">
        <f aca="true" t="shared" si="16" ref="AG26:AG31">IF(N26="",0,IF(LEFT(N26,1)="-",ABS(N26),(IF(N26&gt;9,N26+2,11))))</f>
        <v>0</v>
      </c>
      <c r="AH26" s="60">
        <f aca="true" t="shared" si="17" ref="AH26:AH31">IF(N26="",0,IF(LEFT(N26,1)="-",(IF(ABS(N26)&gt;9,(ABS(N26)+2),11)),N26))</f>
        <v>0</v>
      </c>
    </row>
    <row r="27" spans="1:34" ht="15">
      <c r="A27" s="50" t="s">
        <v>25</v>
      </c>
      <c r="B27" s="83" t="str">
        <f>IF(B21&gt;"",B21,"")</f>
        <v>Vjatcheslav Abramov</v>
      </c>
      <c r="C27" s="83" t="str">
        <f>IF(B23&gt;"",B23,"")</f>
        <v>Jyri Valtakoski</v>
      </c>
      <c r="E27" s="75">
        <v>1</v>
      </c>
      <c r="F27" s="513">
        <v>3</v>
      </c>
      <c r="G27" s="514"/>
      <c r="H27" s="513">
        <v>6</v>
      </c>
      <c r="I27" s="514"/>
      <c r="J27" s="513">
        <v>11</v>
      </c>
      <c r="K27" s="514"/>
      <c r="L27" s="513"/>
      <c r="M27" s="514"/>
      <c r="N27" s="513"/>
      <c r="O27" s="514"/>
      <c r="P27" s="52">
        <f t="shared" si="4"/>
        <v>3</v>
      </c>
      <c r="Q27" s="53">
        <f t="shared" si="5"/>
        <v>0</v>
      </c>
      <c r="R27" s="61"/>
      <c r="S27" s="62"/>
      <c r="T27" s="56">
        <f t="shared" si="6"/>
        <v>35</v>
      </c>
      <c r="U27" s="57">
        <f t="shared" si="6"/>
        <v>20</v>
      </c>
      <c r="V27" s="58">
        <f t="shared" si="7"/>
        <v>15</v>
      </c>
      <c r="Y27" s="63">
        <f t="shared" si="8"/>
        <v>11</v>
      </c>
      <c r="Z27" s="64">
        <f t="shared" si="9"/>
        <v>3</v>
      </c>
      <c r="AA27" s="63">
        <f t="shared" si="10"/>
        <v>11</v>
      </c>
      <c r="AB27" s="64">
        <f t="shared" si="11"/>
        <v>6</v>
      </c>
      <c r="AC27" s="63">
        <f t="shared" si="12"/>
        <v>13</v>
      </c>
      <c r="AD27" s="64">
        <f t="shared" si="13"/>
        <v>11</v>
      </c>
      <c r="AE27" s="63">
        <f t="shared" si="14"/>
        <v>0</v>
      </c>
      <c r="AF27" s="64">
        <f t="shared" si="15"/>
        <v>0</v>
      </c>
      <c r="AG27" s="63">
        <f t="shared" si="16"/>
        <v>0</v>
      </c>
      <c r="AH27" s="64">
        <f t="shared" si="17"/>
        <v>0</v>
      </c>
    </row>
    <row r="28" spans="1:34" ht="15.75" thickBot="1">
      <c r="A28" s="50" t="s">
        <v>26</v>
      </c>
      <c r="B28" s="84">
        <f>IF(B20&gt;"",B20,"")</f>
      </c>
      <c r="C28" s="84"/>
      <c r="E28" s="72">
        <v>3</v>
      </c>
      <c r="F28" s="517"/>
      <c r="G28" s="518"/>
      <c r="H28" s="517"/>
      <c r="I28" s="518"/>
      <c r="J28" s="517"/>
      <c r="K28" s="518"/>
      <c r="L28" s="517"/>
      <c r="M28" s="518"/>
      <c r="N28" s="517"/>
      <c r="O28" s="518"/>
      <c r="P28" s="52">
        <f t="shared" si="4"/>
      </c>
      <c r="Q28" s="53">
        <f t="shared" si="5"/>
      </c>
      <c r="R28" s="61"/>
      <c r="S28" s="62"/>
      <c r="T28" s="56">
        <f t="shared" si="6"/>
        <v>0</v>
      </c>
      <c r="U28" s="57">
        <f t="shared" si="6"/>
        <v>0</v>
      </c>
      <c r="V28" s="58">
        <f t="shared" si="7"/>
        <v>0</v>
      </c>
      <c r="Y28" s="63">
        <f t="shared" si="8"/>
        <v>0</v>
      </c>
      <c r="Z28" s="64">
        <f t="shared" si="9"/>
        <v>0</v>
      </c>
      <c r="AA28" s="63">
        <f t="shared" si="10"/>
        <v>0</v>
      </c>
      <c r="AB28" s="64">
        <f t="shared" si="11"/>
        <v>0</v>
      </c>
      <c r="AC28" s="63">
        <f t="shared" si="12"/>
        <v>0</v>
      </c>
      <c r="AD28" s="64">
        <f t="shared" si="13"/>
        <v>0</v>
      </c>
      <c r="AE28" s="63">
        <f t="shared" si="14"/>
        <v>0</v>
      </c>
      <c r="AF28" s="64">
        <f t="shared" si="15"/>
        <v>0</v>
      </c>
      <c r="AG28" s="63">
        <f t="shared" si="16"/>
        <v>0</v>
      </c>
      <c r="AH28" s="64">
        <f t="shared" si="17"/>
        <v>0</v>
      </c>
    </row>
    <row r="29" spans="1:34" ht="15">
      <c r="A29" s="50" t="s">
        <v>27</v>
      </c>
      <c r="B29" s="83" t="str">
        <f>IF(B21&gt;"",B21,"")</f>
        <v>Vjatcheslav Abramov</v>
      </c>
      <c r="C29" s="83" t="str">
        <f>IF(B22&gt;"",B22,"")</f>
        <v>Jancarlo Rodriguez</v>
      </c>
      <c r="E29" s="74">
        <v>4</v>
      </c>
      <c r="F29" s="519">
        <v>4</v>
      </c>
      <c r="G29" s="520"/>
      <c r="H29" s="519">
        <v>5</v>
      </c>
      <c r="I29" s="520"/>
      <c r="J29" s="519">
        <v>4</v>
      </c>
      <c r="K29" s="520"/>
      <c r="L29" s="519"/>
      <c r="M29" s="520"/>
      <c r="N29" s="519"/>
      <c r="O29" s="520"/>
      <c r="P29" s="52">
        <f t="shared" si="4"/>
        <v>3</v>
      </c>
      <c r="Q29" s="53">
        <f t="shared" si="5"/>
        <v>0</v>
      </c>
      <c r="R29" s="61"/>
      <c r="S29" s="62"/>
      <c r="T29" s="56">
        <f t="shared" si="6"/>
        <v>33</v>
      </c>
      <c r="U29" s="57">
        <f t="shared" si="6"/>
        <v>13</v>
      </c>
      <c r="V29" s="58">
        <f t="shared" si="7"/>
        <v>20</v>
      </c>
      <c r="Y29" s="63">
        <f t="shared" si="8"/>
        <v>11</v>
      </c>
      <c r="Z29" s="64">
        <f t="shared" si="9"/>
        <v>4</v>
      </c>
      <c r="AA29" s="63">
        <f t="shared" si="10"/>
        <v>11</v>
      </c>
      <c r="AB29" s="64">
        <f t="shared" si="11"/>
        <v>5</v>
      </c>
      <c r="AC29" s="63">
        <f t="shared" si="12"/>
        <v>11</v>
      </c>
      <c r="AD29" s="64">
        <f t="shared" si="13"/>
        <v>4</v>
      </c>
      <c r="AE29" s="63">
        <f t="shared" si="14"/>
        <v>0</v>
      </c>
      <c r="AF29" s="64">
        <f t="shared" si="15"/>
        <v>0</v>
      </c>
      <c r="AG29" s="63">
        <f t="shared" si="16"/>
        <v>0</v>
      </c>
      <c r="AH29" s="64">
        <f t="shared" si="17"/>
        <v>0</v>
      </c>
    </row>
    <row r="30" spans="1:34" ht="15">
      <c r="A30" s="50" t="s">
        <v>28</v>
      </c>
      <c r="B30" s="83">
        <f>IF(B20&gt;"",B20,"")</f>
      </c>
      <c r="C30" s="83"/>
      <c r="E30" s="75">
        <v>3</v>
      </c>
      <c r="F30" s="513"/>
      <c r="G30" s="514"/>
      <c r="H30" s="513"/>
      <c r="I30" s="514"/>
      <c r="J30" s="461"/>
      <c r="K30" s="514"/>
      <c r="L30" s="513"/>
      <c r="M30" s="514"/>
      <c r="N30" s="513"/>
      <c r="O30" s="514"/>
      <c r="P30" s="52">
        <f t="shared" si="4"/>
      </c>
      <c r="Q30" s="53">
        <f t="shared" si="5"/>
      </c>
      <c r="R30" s="61"/>
      <c r="S30" s="62"/>
      <c r="T30" s="56">
        <f t="shared" si="6"/>
        <v>0</v>
      </c>
      <c r="U30" s="57">
        <f t="shared" si="6"/>
        <v>0</v>
      </c>
      <c r="V30" s="58">
        <f t="shared" si="7"/>
        <v>0</v>
      </c>
      <c r="Y30" s="63">
        <f t="shared" si="8"/>
        <v>0</v>
      </c>
      <c r="Z30" s="64">
        <f t="shared" si="9"/>
        <v>0</v>
      </c>
      <c r="AA30" s="63">
        <f t="shared" si="10"/>
        <v>0</v>
      </c>
      <c r="AB30" s="64">
        <f t="shared" si="11"/>
        <v>0</v>
      </c>
      <c r="AC30" s="63">
        <f t="shared" si="12"/>
        <v>0</v>
      </c>
      <c r="AD30" s="64">
        <f t="shared" si="13"/>
        <v>0</v>
      </c>
      <c r="AE30" s="63">
        <f t="shared" si="14"/>
        <v>0</v>
      </c>
      <c r="AF30" s="64">
        <f t="shared" si="15"/>
        <v>0</v>
      </c>
      <c r="AG30" s="63">
        <f t="shared" si="16"/>
        <v>0</v>
      </c>
      <c r="AH30" s="64">
        <f t="shared" si="17"/>
        <v>0</v>
      </c>
    </row>
    <row r="31" spans="1:34" ht="15.75" thickBot="1">
      <c r="A31" s="65" t="s">
        <v>29</v>
      </c>
      <c r="B31" s="85" t="str">
        <f>IF(B22&gt;"",B22,"")</f>
        <v>Jancarlo Rodriguez</v>
      </c>
      <c r="C31" s="85" t="str">
        <f>IF(B23&gt;"",B23,"")</f>
        <v>Jyri Valtakoski</v>
      </c>
      <c r="E31" s="76">
        <v>2</v>
      </c>
      <c r="F31" s="515">
        <v>-4</v>
      </c>
      <c r="G31" s="516"/>
      <c r="H31" s="515">
        <v>-6</v>
      </c>
      <c r="I31" s="516"/>
      <c r="J31" s="515">
        <v>-5</v>
      </c>
      <c r="K31" s="516"/>
      <c r="L31" s="515"/>
      <c r="M31" s="516"/>
      <c r="N31" s="515"/>
      <c r="O31" s="516"/>
      <c r="P31" s="67">
        <f t="shared" si="4"/>
        <v>0</v>
      </c>
      <c r="Q31" s="68">
        <f t="shared" si="5"/>
        <v>3</v>
      </c>
      <c r="R31" s="69"/>
      <c r="S31" s="12"/>
      <c r="T31" s="56">
        <f t="shared" si="6"/>
        <v>15</v>
      </c>
      <c r="U31" s="57">
        <f t="shared" si="6"/>
        <v>33</v>
      </c>
      <c r="V31" s="58">
        <f t="shared" si="7"/>
        <v>-18</v>
      </c>
      <c r="Y31" s="70">
        <f t="shared" si="8"/>
        <v>4</v>
      </c>
      <c r="Z31" s="71">
        <f t="shared" si="9"/>
        <v>11</v>
      </c>
      <c r="AA31" s="70">
        <f t="shared" si="10"/>
        <v>6</v>
      </c>
      <c r="AB31" s="71">
        <f t="shared" si="11"/>
        <v>11</v>
      </c>
      <c r="AC31" s="70">
        <f t="shared" si="12"/>
        <v>5</v>
      </c>
      <c r="AD31" s="71">
        <f t="shared" si="13"/>
        <v>11</v>
      </c>
      <c r="AE31" s="70">
        <f t="shared" si="14"/>
        <v>0</v>
      </c>
      <c r="AF31" s="71">
        <f t="shared" si="15"/>
        <v>0</v>
      </c>
      <c r="AG31" s="70">
        <f t="shared" si="16"/>
        <v>0</v>
      </c>
      <c r="AH31" s="71">
        <f t="shared" si="17"/>
        <v>0</v>
      </c>
    </row>
    <row r="32" spans="2:3" ht="15.75" thickBot="1" thickTop="1">
      <c r="B32" s="86"/>
      <c r="C32" s="86"/>
    </row>
    <row r="33" spans="1:19" ht="16.5" thickBot="1" thickTop="1">
      <c r="A33" s="3"/>
      <c r="B33" s="87" t="s">
        <v>112</v>
      </c>
      <c r="C33" s="88" t="s">
        <v>163</v>
      </c>
      <c r="D33" s="4"/>
      <c r="E33" s="88"/>
      <c r="F33" s="5"/>
      <c r="G33" s="4"/>
      <c r="H33" s="93" t="s">
        <v>120</v>
      </c>
      <c r="I33" s="6"/>
      <c r="J33" s="295" t="s">
        <v>170</v>
      </c>
      <c r="K33" s="296"/>
      <c r="L33" s="296"/>
      <c r="M33" s="267"/>
      <c r="N33" s="7"/>
      <c r="O33" s="8"/>
      <c r="P33" s="523" t="s">
        <v>117</v>
      </c>
      <c r="Q33" s="524"/>
      <c r="R33" s="524"/>
      <c r="S33" s="525"/>
    </row>
    <row r="34" spans="1:19" ht="15.75" customHeight="1" hidden="1" thickBot="1">
      <c r="A34" s="9"/>
      <c r="B34" s="89"/>
      <c r="C34" s="90" t="s">
        <v>2</v>
      </c>
      <c r="D34" s="286"/>
      <c r="E34" s="287"/>
      <c r="F34" s="288"/>
      <c r="G34" s="289" t="s">
        <v>3</v>
      </c>
      <c r="H34" s="290"/>
      <c r="I34" s="290"/>
      <c r="J34" s="291">
        <f>'[1]Kehi'!$N$11</f>
        <v>38493</v>
      </c>
      <c r="K34" s="291"/>
      <c r="L34" s="291"/>
      <c r="M34" s="292"/>
      <c r="N34" s="10" t="s">
        <v>4</v>
      </c>
      <c r="O34" s="11"/>
      <c r="P34" s="537" t="s">
        <v>38</v>
      </c>
      <c r="Q34" s="294"/>
      <c r="R34" s="294"/>
      <c r="S34" s="538"/>
    </row>
    <row r="35" spans="1:22" ht="15" thickTop="1">
      <c r="A35" s="14"/>
      <c r="B35" s="91" t="s">
        <v>49</v>
      </c>
      <c r="C35" s="92" t="s">
        <v>50</v>
      </c>
      <c r="D35" s="474" t="s">
        <v>8</v>
      </c>
      <c r="E35" s="475"/>
      <c r="F35" s="474" t="s">
        <v>9</v>
      </c>
      <c r="G35" s="475"/>
      <c r="H35" s="474" t="s">
        <v>10</v>
      </c>
      <c r="I35" s="475"/>
      <c r="J35" s="474" t="s">
        <v>11</v>
      </c>
      <c r="K35" s="475"/>
      <c r="L35" s="474"/>
      <c r="M35" s="475"/>
      <c r="N35" s="15" t="s">
        <v>12</v>
      </c>
      <c r="O35" s="16" t="s">
        <v>13</v>
      </c>
      <c r="P35" s="17" t="s">
        <v>14</v>
      </c>
      <c r="Q35" s="18"/>
      <c r="R35" s="476" t="s">
        <v>47</v>
      </c>
      <c r="S35" s="417"/>
      <c r="T35" s="531" t="s">
        <v>15</v>
      </c>
      <c r="U35" s="539"/>
      <c r="V35" s="19" t="s">
        <v>16</v>
      </c>
    </row>
    <row r="36" spans="1:22" ht="15">
      <c r="A36" s="20" t="s">
        <v>8</v>
      </c>
      <c r="B36" s="77" t="s">
        <v>123</v>
      </c>
      <c r="C36" s="78" t="s">
        <v>69</v>
      </c>
      <c r="D36" s="21"/>
      <c r="E36" s="22"/>
      <c r="F36" s="23">
        <f>+P46</f>
        <v>3</v>
      </c>
      <c r="G36" s="24">
        <f>+Q46</f>
        <v>0</v>
      </c>
      <c r="H36" s="23">
        <f>P42</f>
        <v>3</v>
      </c>
      <c r="I36" s="24">
        <f>Q42</f>
        <v>0</v>
      </c>
      <c r="J36" s="23">
        <f>P44</f>
        <v>3</v>
      </c>
      <c r="K36" s="24">
        <f>Q44</f>
        <v>1</v>
      </c>
      <c r="L36" s="23"/>
      <c r="M36" s="24"/>
      <c r="N36" s="25">
        <f>IF(SUM(D36:M36)=0,"",COUNTIF(E36:E39,"3"))</f>
        <v>3</v>
      </c>
      <c r="O36" s="26">
        <f>IF(SUM(E36:N36)=0,"",COUNTIF(D36:D39,"3"))</f>
        <v>0</v>
      </c>
      <c r="P36" s="27">
        <f>IF(SUM(D36:M36)=0,"",SUM(E36:E39))</f>
        <v>9</v>
      </c>
      <c r="Q36" s="28">
        <f>IF(SUM(D36:M36)=0,"",SUM(D36:D39))</f>
        <v>1</v>
      </c>
      <c r="R36" s="464">
        <v>1</v>
      </c>
      <c r="S36" s="465"/>
      <c r="T36" s="29">
        <f>+T42+T44+T46</f>
        <v>108</v>
      </c>
      <c r="U36" s="29">
        <f>+U42+U44+U46</f>
        <v>58</v>
      </c>
      <c r="V36" s="30">
        <f>+T36-U36</f>
        <v>50</v>
      </c>
    </row>
    <row r="37" spans="1:22" ht="15">
      <c r="A37" s="31" t="s">
        <v>9</v>
      </c>
      <c r="B37" s="77" t="s">
        <v>130</v>
      </c>
      <c r="C37" s="78" t="s">
        <v>0</v>
      </c>
      <c r="D37" s="32">
        <f>+Q46</f>
        <v>0</v>
      </c>
      <c r="E37" s="33">
        <f>+P46</f>
        <v>3</v>
      </c>
      <c r="F37" s="34"/>
      <c r="G37" s="35"/>
      <c r="H37" s="32">
        <f>P45</f>
        <v>3</v>
      </c>
      <c r="I37" s="33">
        <f>Q45</f>
        <v>1</v>
      </c>
      <c r="J37" s="32">
        <f>P43</f>
        <v>3</v>
      </c>
      <c r="K37" s="33">
        <f>Q43</f>
        <v>1</v>
      </c>
      <c r="L37" s="32"/>
      <c r="M37" s="33"/>
      <c r="N37" s="25">
        <f>IF(SUM(D37:M37)=0,"",COUNTIF(G36:G39,"3"))</f>
        <v>2</v>
      </c>
      <c r="O37" s="26">
        <f>IF(SUM(E37:N37)=0,"",COUNTIF(F36:F39,"3"))</f>
        <v>1</v>
      </c>
      <c r="P37" s="27">
        <f>IF(SUM(D37:M37)=0,"",SUM(G36:G39))</f>
        <v>6</v>
      </c>
      <c r="Q37" s="28">
        <f>IF(SUM(D37:M37)=0,"",SUM(F36:F39))</f>
        <v>5</v>
      </c>
      <c r="R37" s="464">
        <v>2</v>
      </c>
      <c r="S37" s="465"/>
      <c r="T37" s="29">
        <f>+T43+T45+U46</f>
        <v>104</v>
      </c>
      <c r="U37" s="29">
        <f>+U43+U45+T46</f>
        <v>106</v>
      </c>
      <c r="V37" s="30">
        <f>+T37-U37</f>
        <v>-2</v>
      </c>
    </row>
    <row r="38" spans="1:22" ht="15">
      <c r="A38" s="31" t="s">
        <v>10</v>
      </c>
      <c r="B38" s="77" t="s">
        <v>184</v>
      </c>
      <c r="C38" s="78" t="s">
        <v>1</v>
      </c>
      <c r="D38" s="32">
        <f>+Q42</f>
        <v>0</v>
      </c>
      <c r="E38" s="33">
        <f>+P42</f>
        <v>3</v>
      </c>
      <c r="F38" s="32">
        <f>Q45</f>
        <v>1</v>
      </c>
      <c r="G38" s="33">
        <f>P45</f>
        <v>3</v>
      </c>
      <c r="H38" s="34"/>
      <c r="I38" s="35"/>
      <c r="J38" s="32">
        <f>P47</f>
        <v>3</v>
      </c>
      <c r="K38" s="33">
        <f>Q47</f>
        <v>0</v>
      </c>
      <c r="L38" s="32"/>
      <c r="M38" s="33"/>
      <c r="N38" s="25">
        <f>IF(SUM(D38:M38)=0,"",COUNTIF(I36:I39,"3"))</f>
        <v>1</v>
      </c>
      <c r="O38" s="26">
        <f>IF(SUM(E38:N38)=0,"",COUNTIF(H36:H39,"3"))</f>
        <v>2</v>
      </c>
      <c r="P38" s="27">
        <f>IF(SUM(D38:M38)=0,"",SUM(I36:I39))</f>
        <v>4</v>
      </c>
      <c r="Q38" s="28">
        <f>IF(SUM(D38:M38)=0,"",SUM(H36:H39))</f>
        <v>6</v>
      </c>
      <c r="R38" s="464">
        <v>3</v>
      </c>
      <c r="S38" s="465"/>
      <c r="T38" s="29">
        <f>+U42+U45+T47</f>
        <v>81</v>
      </c>
      <c r="U38" s="29">
        <f>+T42+T45+U47</f>
        <v>93</v>
      </c>
      <c r="V38" s="30">
        <f>+T38-U38</f>
        <v>-12</v>
      </c>
    </row>
    <row r="39" spans="1:22" ht="15">
      <c r="A39" s="31" t="s">
        <v>11</v>
      </c>
      <c r="B39" s="79" t="s">
        <v>185</v>
      </c>
      <c r="C39" s="78" t="s">
        <v>143</v>
      </c>
      <c r="D39" s="32">
        <f>Q44</f>
        <v>1</v>
      </c>
      <c r="E39" s="33">
        <f>P44</f>
        <v>3</v>
      </c>
      <c r="F39" s="32">
        <f>Q43</f>
        <v>1</v>
      </c>
      <c r="G39" s="33">
        <f>P43</f>
        <v>3</v>
      </c>
      <c r="H39" s="32">
        <f>Q47</f>
        <v>0</v>
      </c>
      <c r="I39" s="33">
        <f>P47</f>
        <v>3</v>
      </c>
      <c r="J39" s="34"/>
      <c r="K39" s="35"/>
      <c r="L39" s="32"/>
      <c r="M39" s="33"/>
      <c r="N39" s="25">
        <f>IF(SUM(D39:M39)=0,"",COUNTIF(K36:K39,"3"))</f>
        <v>0</v>
      </c>
      <c r="O39" s="26">
        <f>IF(SUM(E39:N39)=0,"",COUNTIF(J36:J39,"3"))</f>
        <v>3</v>
      </c>
      <c r="P39" s="27">
        <f>IF(SUM(D39:M40)=0,"",SUM(K36:K39))</f>
        <v>2</v>
      </c>
      <c r="Q39" s="28">
        <f>IF(SUM(D39:M39)=0,"",SUM(J36:J39))</f>
        <v>9</v>
      </c>
      <c r="R39" s="464">
        <v>4</v>
      </c>
      <c r="S39" s="465"/>
      <c r="T39" s="29">
        <f>+U43+U44+U47</f>
        <v>86</v>
      </c>
      <c r="U39" s="29">
        <f>+T43+T44+T47</f>
        <v>122</v>
      </c>
      <c r="V39" s="30">
        <f>+T39-U39</f>
        <v>-36</v>
      </c>
    </row>
    <row r="40" spans="1:24" ht="15" hidden="1" thickTop="1">
      <c r="A40" s="36"/>
      <c r="B40" s="37" t="s">
        <v>32</v>
      </c>
      <c r="C40" s="8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  <c r="S40" s="40"/>
      <c r="T40" s="41"/>
      <c r="U40" s="42" t="s">
        <v>22</v>
      </c>
      <c r="V40" s="43">
        <f>SUM(V36:V39)</f>
        <v>0</v>
      </c>
      <c r="W40" s="42" t="str">
        <f>IF(V40=0,"OK","Virhe")</f>
        <v>OK</v>
      </c>
      <c r="X40" s="44"/>
    </row>
    <row r="41" spans="1:22" ht="15" thickBot="1">
      <c r="A41" s="45"/>
      <c r="B41" s="81" t="s">
        <v>41</v>
      </c>
      <c r="C41" s="82"/>
      <c r="D41" s="72" t="s">
        <v>39</v>
      </c>
      <c r="E41" s="73"/>
      <c r="F41" s="466" t="s">
        <v>42</v>
      </c>
      <c r="G41" s="467"/>
      <c r="H41" s="468" t="s">
        <v>43</v>
      </c>
      <c r="I41" s="467"/>
      <c r="J41" s="468" t="s">
        <v>44</v>
      </c>
      <c r="K41" s="467"/>
      <c r="L41" s="468" t="s">
        <v>45</v>
      </c>
      <c r="M41" s="467"/>
      <c r="N41" s="468" t="s">
        <v>46</v>
      </c>
      <c r="O41" s="467"/>
      <c r="P41" s="469" t="s">
        <v>23</v>
      </c>
      <c r="Q41" s="536"/>
      <c r="S41" s="47"/>
      <c r="T41" s="48" t="s">
        <v>15</v>
      </c>
      <c r="U41" s="49"/>
      <c r="V41" s="19" t="s">
        <v>16</v>
      </c>
    </row>
    <row r="42" spans="1:34" ht="15">
      <c r="A42" s="50" t="s">
        <v>24</v>
      </c>
      <c r="B42" s="83" t="str">
        <f>IF(B36&gt;"",B36,"")</f>
        <v>Petri Keivaara</v>
      </c>
      <c r="C42" s="83" t="str">
        <f>IF(B38&gt;"",B38,"")</f>
        <v>Simo Pokki</v>
      </c>
      <c r="E42" s="74">
        <v>4</v>
      </c>
      <c r="F42" s="462">
        <v>7</v>
      </c>
      <c r="G42" s="463"/>
      <c r="H42" s="519">
        <v>1</v>
      </c>
      <c r="I42" s="520"/>
      <c r="J42" s="519">
        <v>3</v>
      </c>
      <c r="K42" s="520"/>
      <c r="L42" s="519"/>
      <c r="M42" s="520"/>
      <c r="N42" s="521"/>
      <c r="O42" s="520"/>
      <c r="P42" s="52">
        <f aca="true" t="shared" si="18" ref="P42:P47">IF(COUNT(F42:N42)=0,"",COUNTIF(F42:N42,"&gt;=0"))</f>
        <v>3</v>
      </c>
      <c r="Q42" s="53">
        <f aca="true" t="shared" si="19" ref="Q42:Q47">IF(COUNT(F42:N42)=0,"",(IF(LEFT(F42,1)="-",1,0)+IF(LEFT(H42,1)="-",1,0)+IF(LEFT(J42,1)="-",1,0)+IF(LEFT(L42,1)="-",1,0)+IF(LEFT(N42,1)="-",1,0)))</f>
        <v>0</v>
      </c>
      <c r="R42" s="54"/>
      <c r="S42" s="55"/>
      <c r="T42" s="56">
        <f aca="true" t="shared" si="20" ref="T42:U47">+Y42+AA42+AC42+AE42+AG42</f>
        <v>33</v>
      </c>
      <c r="U42" s="57">
        <f t="shared" si="20"/>
        <v>11</v>
      </c>
      <c r="V42" s="58">
        <f aca="true" t="shared" si="21" ref="V42:V47">+T42-U42</f>
        <v>22</v>
      </c>
      <c r="Y42" s="59">
        <f aca="true" t="shared" si="22" ref="Y42:Y47">IF(F42="",0,IF(LEFT(F42,1)="-",ABS(F42),(IF(F42&gt;9,F42+2,11))))</f>
        <v>11</v>
      </c>
      <c r="Z42" s="60">
        <f aca="true" t="shared" si="23" ref="Z42:Z47">IF(F42="",0,IF(LEFT(F42,1)="-",(IF(ABS(F42)&gt;9,(ABS(F42)+2),11)),F42))</f>
        <v>7</v>
      </c>
      <c r="AA42" s="59">
        <f aca="true" t="shared" si="24" ref="AA42:AA47">IF(H42="",0,IF(LEFT(H42,1)="-",ABS(H42),(IF(H42&gt;9,H42+2,11))))</f>
        <v>11</v>
      </c>
      <c r="AB42" s="60">
        <f aca="true" t="shared" si="25" ref="AB42:AB47">IF(H42="",0,IF(LEFT(H42,1)="-",(IF(ABS(H42)&gt;9,(ABS(H42)+2),11)),H42))</f>
        <v>1</v>
      </c>
      <c r="AC42" s="59">
        <f aca="true" t="shared" si="26" ref="AC42:AC47">IF(J42="",0,IF(LEFT(J42,1)="-",ABS(J42),(IF(J42&gt;9,J42+2,11))))</f>
        <v>11</v>
      </c>
      <c r="AD42" s="60">
        <f aca="true" t="shared" si="27" ref="AD42:AD47">IF(J42="",0,IF(LEFT(J42,1)="-",(IF(ABS(J42)&gt;9,(ABS(J42)+2),11)),J42))</f>
        <v>3</v>
      </c>
      <c r="AE42" s="59">
        <f aca="true" t="shared" si="28" ref="AE42:AE47">IF(L42="",0,IF(LEFT(L42,1)="-",ABS(L42),(IF(L42&gt;9,L42+2,11))))</f>
        <v>0</v>
      </c>
      <c r="AF42" s="60">
        <f aca="true" t="shared" si="29" ref="AF42:AF47">IF(L42="",0,IF(LEFT(L42,1)="-",(IF(ABS(L42)&gt;9,(ABS(L42)+2),11)),L42))</f>
        <v>0</v>
      </c>
      <c r="AG42" s="59">
        <f aca="true" t="shared" si="30" ref="AG42:AG47">IF(N42="",0,IF(LEFT(N42,1)="-",ABS(N42),(IF(N42&gt;9,N42+2,11))))</f>
        <v>0</v>
      </c>
      <c r="AH42" s="60">
        <f aca="true" t="shared" si="31" ref="AH42:AH47">IF(N42="",0,IF(LEFT(N42,1)="-",(IF(ABS(N42)&gt;9,(ABS(N42)+2),11)),N42))</f>
        <v>0</v>
      </c>
    </row>
    <row r="43" spans="1:34" ht="15">
      <c r="A43" s="50" t="s">
        <v>25</v>
      </c>
      <c r="B43" s="83" t="str">
        <f>IF(B37&gt;"",B37,"")</f>
        <v>Pentti Ritalahti</v>
      </c>
      <c r="C43" s="83" t="str">
        <f>IF(B39&gt;"",B39,"")</f>
        <v>Mika Nuutinen</v>
      </c>
      <c r="E43" s="75">
        <v>1</v>
      </c>
      <c r="F43" s="513">
        <v>8</v>
      </c>
      <c r="G43" s="514"/>
      <c r="H43" s="513">
        <v>-9</v>
      </c>
      <c r="I43" s="514"/>
      <c r="J43" s="513">
        <v>11</v>
      </c>
      <c r="K43" s="514"/>
      <c r="L43" s="513">
        <v>9</v>
      </c>
      <c r="M43" s="514"/>
      <c r="N43" s="513"/>
      <c r="O43" s="514"/>
      <c r="P43" s="52">
        <f t="shared" si="18"/>
        <v>3</v>
      </c>
      <c r="Q43" s="53">
        <f t="shared" si="19"/>
        <v>1</v>
      </c>
      <c r="R43" s="61"/>
      <c r="S43" s="62"/>
      <c r="T43" s="56">
        <f t="shared" si="20"/>
        <v>44</v>
      </c>
      <c r="U43" s="57">
        <f t="shared" si="20"/>
        <v>39</v>
      </c>
      <c r="V43" s="58">
        <f t="shared" si="21"/>
        <v>5</v>
      </c>
      <c r="Y43" s="63">
        <f t="shared" si="22"/>
        <v>11</v>
      </c>
      <c r="Z43" s="64">
        <f t="shared" si="23"/>
        <v>8</v>
      </c>
      <c r="AA43" s="63">
        <f t="shared" si="24"/>
        <v>9</v>
      </c>
      <c r="AB43" s="64">
        <f t="shared" si="25"/>
        <v>11</v>
      </c>
      <c r="AC43" s="63">
        <f t="shared" si="26"/>
        <v>13</v>
      </c>
      <c r="AD43" s="64">
        <f t="shared" si="27"/>
        <v>11</v>
      </c>
      <c r="AE43" s="63">
        <f t="shared" si="28"/>
        <v>11</v>
      </c>
      <c r="AF43" s="64">
        <f t="shared" si="29"/>
        <v>9</v>
      </c>
      <c r="AG43" s="63">
        <f t="shared" si="30"/>
        <v>0</v>
      </c>
      <c r="AH43" s="64">
        <f t="shared" si="31"/>
        <v>0</v>
      </c>
    </row>
    <row r="44" spans="1:34" ht="15.75" thickBot="1">
      <c r="A44" s="50" t="s">
        <v>26</v>
      </c>
      <c r="B44" s="84" t="str">
        <f>IF(B36&gt;"",B36,"")</f>
        <v>Petri Keivaara</v>
      </c>
      <c r="C44" s="84" t="str">
        <f>IF(B39&gt;"",B39,"")</f>
        <v>Mika Nuutinen</v>
      </c>
      <c r="E44" s="72">
        <v>3</v>
      </c>
      <c r="F44" s="517">
        <v>-9</v>
      </c>
      <c r="G44" s="518"/>
      <c r="H44" s="517">
        <v>5</v>
      </c>
      <c r="I44" s="518"/>
      <c r="J44" s="517">
        <v>4</v>
      </c>
      <c r="K44" s="518"/>
      <c r="L44" s="517">
        <v>7</v>
      </c>
      <c r="M44" s="518"/>
      <c r="N44" s="517"/>
      <c r="O44" s="518"/>
      <c r="P44" s="52">
        <f t="shared" si="18"/>
        <v>3</v>
      </c>
      <c r="Q44" s="53">
        <f t="shared" si="19"/>
        <v>1</v>
      </c>
      <c r="R44" s="61"/>
      <c r="S44" s="62"/>
      <c r="T44" s="56">
        <f t="shared" si="20"/>
        <v>42</v>
      </c>
      <c r="U44" s="57">
        <f t="shared" si="20"/>
        <v>27</v>
      </c>
      <c r="V44" s="58">
        <f t="shared" si="21"/>
        <v>15</v>
      </c>
      <c r="Y44" s="63">
        <f t="shared" si="22"/>
        <v>9</v>
      </c>
      <c r="Z44" s="64">
        <f t="shared" si="23"/>
        <v>11</v>
      </c>
      <c r="AA44" s="63">
        <f t="shared" si="24"/>
        <v>11</v>
      </c>
      <c r="AB44" s="64">
        <f t="shared" si="25"/>
        <v>5</v>
      </c>
      <c r="AC44" s="63">
        <f t="shared" si="26"/>
        <v>11</v>
      </c>
      <c r="AD44" s="64">
        <f t="shared" si="27"/>
        <v>4</v>
      </c>
      <c r="AE44" s="63">
        <f t="shared" si="28"/>
        <v>11</v>
      </c>
      <c r="AF44" s="64">
        <f t="shared" si="29"/>
        <v>7</v>
      </c>
      <c r="AG44" s="63">
        <f t="shared" si="30"/>
        <v>0</v>
      </c>
      <c r="AH44" s="64">
        <f t="shared" si="31"/>
        <v>0</v>
      </c>
    </row>
    <row r="45" spans="1:34" ht="15">
      <c r="A45" s="50" t="s">
        <v>27</v>
      </c>
      <c r="B45" s="83" t="str">
        <f>IF(B37&gt;"",B37,"")</f>
        <v>Pentti Ritalahti</v>
      </c>
      <c r="C45" s="83" t="str">
        <f>IF(B38&gt;"",B38,"")</f>
        <v>Simo Pokki</v>
      </c>
      <c r="E45" s="74">
        <v>4</v>
      </c>
      <c r="F45" s="519">
        <v>8</v>
      </c>
      <c r="G45" s="520"/>
      <c r="H45" s="519">
        <v>-6</v>
      </c>
      <c r="I45" s="520"/>
      <c r="J45" s="519">
        <v>10</v>
      </c>
      <c r="K45" s="520"/>
      <c r="L45" s="519">
        <v>5</v>
      </c>
      <c r="M45" s="520"/>
      <c r="N45" s="519"/>
      <c r="O45" s="520"/>
      <c r="P45" s="52">
        <f t="shared" si="18"/>
        <v>3</v>
      </c>
      <c r="Q45" s="53">
        <f t="shared" si="19"/>
        <v>1</v>
      </c>
      <c r="R45" s="61"/>
      <c r="S45" s="62"/>
      <c r="T45" s="56">
        <f t="shared" si="20"/>
        <v>40</v>
      </c>
      <c r="U45" s="57">
        <f t="shared" si="20"/>
        <v>34</v>
      </c>
      <c r="V45" s="58">
        <f t="shared" si="21"/>
        <v>6</v>
      </c>
      <c r="Y45" s="63">
        <f t="shared" si="22"/>
        <v>11</v>
      </c>
      <c r="Z45" s="64">
        <f t="shared" si="23"/>
        <v>8</v>
      </c>
      <c r="AA45" s="63">
        <f t="shared" si="24"/>
        <v>6</v>
      </c>
      <c r="AB45" s="64">
        <f t="shared" si="25"/>
        <v>11</v>
      </c>
      <c r="AC45" s="63">
        <f t="shared" si="26"/>
        <v>12</v>
      </c>
      <c r="AD45" s="64">
        <f t="shared" si="27"/>
        <v>10</v>
      </c>
      <c r="AE45" s="63">
        <f t="shared" si="28"/>
        <v>11</v>
      </c>
      <c r="AF45" s="64">
        <f t="shared" si="29"/>
        <v>5</v>
      </c>
      <c r="AG45" s="63">
        <f t="shared" si="30"/>
        <v>0</v>
      </c>
      <c r="AH45" s="64">
        <f t="shared" si="31"/>
        <v>0</v>
      </c>
    </row>
    <row r="46" spans="1:34" ht="15">
      <c r="A46" s="50" t="s">
        <v>28</v>
      </c>
      <c r="B46" s="83" t="str">
        <f>IF(B36&gt;"",B36,"")</f>
        <v>Petri Keivaara</v>
      </c>
      <c r="C46" s="83" t="str">
        <f>IF(B37&gt;"",B37,"")</f>
        <v>Pentti Ritalahti</v>
      </c>
      <c r="E46" s="75">
        <v>3</v>
      </c>
      <c r="F46" s="513">
        <v>4</v>
      </c>
      <c r="G46" s="514"/>
      <c r="H46" s="513">
        <v>9</v>
      </c>
      <c r="I46" s="514"/>
      <c r="J46" s="461">
        <v>7</v>
      </c>
      <c r="K46" s="514"/>
      <c r="L46" s="513"/>
      <c r="M46" s="514"/>
      <c r="N46" s="513"/>
      <c r="O46" s="514"/>
      <c r="P46" s="52">
        <f t="shared" si="18"/>
        <v>3</v>
      </c>
      <c r="Q46" s="53">
        <f t="shared" si="19"/>
        <v>0</v>
      </c>
      <c r="R46" s="61"/>
      <c r="S46" s="62"/>
      <c r="T46" s="56">
        <f t="shared" si="20"/>
        <v>33</v>
      </c>
      <c r="U46" s="57">
        <f t="shared" si="20"/>
        <v>20</v>
      </c>
      <c r="V46" s="58">
        <f t="shared" si="21"/>
        <v>13</v>
      </c>
      <c r="Y46" s="63">
        <f t="shared" si="22"/>
        <v>11</v>
      </c>
      <c r="Z46" s="64">
        <f t="shared" si="23"/>
        <v>4</v>
      </c>
      <c r="AA46" s="63">
        <f t="shared" si="24"/>
        <v>11</v>
      </c>
      <c r="AB46" s="64">
        <f t="shared" si="25"/>
        <v>9</v>
      </c>
      <c r="AC46" s="63">
        <f t="shared" si="26"/>
        <v>11</v>
      </c>
      <c r="AD46" s="64">
        <f t="shared" si="27"/>
        <v>7</v>
      </c>
      <c r="AE46" s="63">
        <f t="shared" si="28"/>
        <v>0</v>
      </c>
      <c r="AF46" s="64">
        <f t="shared" si="29"/>
        <v>0</v>
      </c>
      <c r="AG46" s="63">
        <f t="shared" si="30"/>
        <v>0</v>
      </c>
      <c r="AH46" s="64">
        <f t="shared" si="31"/>
        <v>0</v>
      </c>
    </row>
    <row r="47" spans="1:34" ht="15.75" thickBot="1">
      <c r="A47" s="65" t="s">
        <v>29</v>
      </c>
      <c r="B47" s="85" t="str">
        <f>IF(B38&gt;"",B38,"")</f>
        <v>Simo Pokki</v>
      </c>
      <c r="C47" s="85" t="str">
        <f>IF(B39&gt;"",B39,"")</f>
        <v>Mika Nuutinen</v>
      </c>
      <c r="E47" s="76">
        <v>2</v>
      </c>
      <c r="F47" s="515">
        <v>5</v>
      </c>
      <c r="G47" s="516"/>
      <c r="H47" s="515">
        <v>3</v>
      </c>
      <c r="I47" s="516"/>
      <c r="J47" s="515">
        <v>12</v>
      </c>
      <c r="K47" s="516"/>
      <c r="L47" s="515"/>
      <c r="M47" s="516"/>
      <c r="N47" s="515"/>
      <c r="O47" s="516"/>
      <c r="P47" s="67">
        <f t="shared" si="18"/>
        <v>3</v>
      </c>
      <c r="Q47" s="68">
        <f t="shared" si="19"/>
        <v>0</v>
      </c>
      <c r="R47" s="69"/>
      <c r="S47" s="12"/>
      <c r="T47" s="56">
        <f t="shared" si="20"/>
        <v>36</v>
      </c>
      <c r="U47" s="57">
        <f t="shared" si="20"/>
        <v>20</v>
      </c>
      <c r="V47" s="58">
        <f t="shared" si="21"/>
        <v>16</v>
      </c>
      <c r="Y47" s="70">
        <f t="shared" si="22"/>
        <v>11</v>
      </c>
      <c r="Z47" s="71">
        <f t="shared" si="23"/>
        <v>5</v>
      </c>
      <c r="AA47" s="70">
        <f t="shared" si="24"/>
        <v>11</v>
      </c>
      <c r="AB47" s="71">
        <f t="shared" si="25"/>
        <v>3</v>
      </c>
      <c r="AC47" s="70">
        <f t="shared" si="26"/>
        <v>14</v>
      </c>
      <c r="AD47" s="71">
        <f t="shared" si="27"/>
        <v>12</v>
      </c>
      <c r="AE47" s="70">
        <f t="shared" si="28"/>
        <v>0</v>
      </c>
      <c r="AF47" s="71">
        <f t="shared" si="29"/>
        <v>0</v>
      </c>
      <c r="AG47" s="70">
        <f t="shared" si="30"/>
        <v>0</v>
      </c>
      <c r="AH47" s="71">
        <f t="shared" si="31"/>
        <v>0</v>
      </c>
    </row>
    <row r="48" spans="2:3" ht="15.75" thickBot="1" thickTop="1">
      <c r="B48" s="86"/>
      <c r="C48" s="86"/>
    </row>
    <row r="49" spans="1:19" ht="16.5" hidden="1" thickBot="1" thickTop="1">
      <c r="A49" s="3"/>
      <c r="B49" s="87" t="s">
        <v>48</v>
      </c>
      <c r="C49" s="88" t="s">
        <v>111</v>
      </c>
      <c r="D49" s="4"/>
      <c r="E49" s="88"/>
      <c r="F49" s="5"/>
      <c r="G49" s="4"/>
      <c r="H49" s="93" t="s">
        <v>65</v>
      </c>
      <c r="I49" s="6"/>
      <c r="J49" s="530" t="s">
        <v>90</v>
      </c>
      <c r="K49" s="296"/>
      <c r="L49" s="296"/>
      <c r="M49" s="267"/>
      <c r="N49" s="7"/>
      <c r="O49" s="8"/>
      <c r="P49" s="523" t="s">
        <v>51</v>
      </c>
      <c r="Q49" s="524"/>
      <c r="R49" s="524"/>
      <c r="S49" s="525"/>
    </row>
    <row r="50" spans="1:19" ht="15.75" hidden="1" thickBot="1">
      <c r="A50" s="9"/>
      <c r="B50" s="89"/>
      <c r="C50" s="90" t="s">
        <v>2</v>
      </c>
      <c r="D50" s="286"/>
      <c r="E50" s="287"/>
      <c r="F50" s="288"/>
      <c r="G50" s="289" t="s">
        <v>3</v>
      </c>
      <c r="H50" s="290"/>
      <c r="I50" s="290"/>
      <c r="J50" s="291">
        <f>'[1]Kehi'!$N$11</f>
        <v>38493</v>
      </c>
      <c r="K50" s="291"/>
      <c r="L50" s="291"/>
      <c r="M50" s="292"/>
      <c r="N50" s="10" t="s">
        <v>4</v>
      </c>
      <c r="O50" s="11"/>
      <c r="P50" s="537" t="s">
        <v>38</v>
      </c>
      <c r="Q50" s="294"/>
      <c r="R50" s="294"/>
      <c r="S50" s="538"/>
    </row>
    <row r="51" spans="1:22" ht="15" hidden="1" thickTop="1">
      <c r="A51" s="14"/>
      <c r="B51" s="91" t="s">
        <v>49</v>
      </c>
      <c r="C51" s="92" t="s">
        <v>50</v>
      </c>
      <c r="D51" s="474" t="s">
        <v>8</v>
      </c>
      <c r="E51" s="475"/>
      <c r="F51" s="474" t="s">
        <v>9</v>
      </c>
      <c r="G51" s="475"/>
      <c r="H51" s="474" t="s">
        <v>10</v>
      </c>
      <c r="I51" s="475"/>
      <c r="J51" s="474" t="s">
        <v>11</v>
      </c>
      <c r="K51" s="475"/>
      <c r="L51" s="474"/>
      <c r="M51" s="475"/>
      <c r="N51" s="15" t="s">
        <v>12</v>
      </c>
      <c r="O51" s="16" t="s">
        <v>13</v>
      </c>
      <c r="P51" s="17" t="s">
        <v>14</v>
      </c>
      <c r="Q51" s="18"/>
      <c r="R51" s="476" t="s">
        <v>47</v>
      </c>
      <c r="S51" s="417"/>
      <c r="T51" s="531" t="s">
        <v>15</v>
      </c>
      <c r="U51" s="539"/>
      <c r="V51" s="19" t="s">
        <v>16</v>
      </c>
    </row>
    <row r="52" spans="1:22" ht="15" hidden="1">
      <c r="A52" s="20" t="s">
        <v>8</v>
      </c>
      <c r="B52" s="77" t="s">
        <v>5</v>
      </c>
      <c r="C52" s="78" t="s">
        <v>6</v>
      </c>
      <c r="D52" s="21"/>
      <c r="E52" s="22"/>
      <c r="F52" s="23">
        <f>+P62</f>
      </c>
      <c r="G52" s="24">
        <f>+Q62</f>
      </c>
      <c r="H52" s="23">
        <f>P58</f>
      </c>
      <c r="I52" s="24">
        <f>Q58</f>
      </c>
      <c r="J52" s="23">
        <f>P60</f>
      </c>
      <c r="K52" s="24">
        <f>Q60</f>
      </c>
      <c r="L52" s="23"/>
      <c r="M52" s="24"/>
      <c r="N52" s="25">
        <f>IF(SUM(D52:M52)=0,"",COUNTIF(E52:E55,"3"))</f>
      </c>
      <c r="O52" s="26">
        <f>IF(SUM(E52:N52)=0,"",COUNTIF(D52:D55,"3"))</f>
      </c>
      <c r="P52" s="27">
        <f>IF(SUM(D52:M52)=0,"",SUM(E52:E55))</f>
      </c>
      <c r="Q52" s="28">
        <f>IF(SUM(D52:M52)=0,"",SUM(D52:D55))</f>
      </c>
      <c r="R52" s="464"/>
      <c r="S52" s="465"/>
      <c r="T52" s="29">
        <f>+T58+T60+T62</f>
        <v>0</v>
      </c>
      <c r="U52" s="29">
        <f>+U58+U60+U62</f>
        <v>0</v>
      </c>
      <c r="V52" s="30">
        <f>+T52-U52</f>
        <v>0</v>
      </c>
    </row>
    <row r="53" spans="1:22" ht="15" hidden="1">
      <c r="A53" s="31" t="s">
        <v>9</v>
      </c>
      <c r="B53" s="77" t="s">
        <v>76</v>
      </c>
      <c r="C53" s="78" t="s">
        <v>33</v>
      </c>
      <c r="D53" s="32">
        <f>+Q62</f>
      </c>
      <c r="E53" s="33">
        <f>+P62</f>
      </c>
      <c r="F53" s="34"/>
      <c r="G53" s="35"/>
      <c r="H53" s="32">
        <f>P61</f>
      </c>
      <c r="I53" s="33">
        <f>Q61</f>
      </c>
      <c r="J53" s="32">
        <f>P59</f>
      </c>
      <c r="K53" s="33">
        <f>Q59</f>
      </c>
      <c r="L53" s="32"/>
      <c r="M53" s="33"/>
      <c r="N53" s="25">
        <f>IF(SUM(D53:M53)=0,"",COUNTIF(G52:G55,"3"))</f>
      </c>
      <c r="O53" s="26">
        <f>IF(SUM(E53:N53)=0,"",COUNTIF(F52:F55,"3"))</f>
      </c>
      <c r="P53" s="27">
        <f>IF(SUM(D53:M53)=0,"",SUM(G52:G55))</f>
      </c>
      <c r="Q53" s="28">
        <f>IF(SUM(D53:M53)=0,"",SUM(F52:F55))</f>
      </c>
      <c r="R53" s="464"/>
      <c r="S53" s="465"/>
      <c r="T53" s="29">
        <f>+T59+T61+U62</f>
        <v>0</v>
      </c>
      <c r="U53" s="29">
        <f>+U59+U61+T62</f>
        <v>0</v>
      </c>
      <c r="V53" s="30">
        <f>+T53-U53</f>
        <v>0</v>
      </c>
    </row>
    <row r="54" spans="1:22" ht="15" hidden="1">
      <c r="A54" s="31" t="s">
        <v>10</v>
      </c>
      <c r="B54" s="77" t="s">
        <v>82</v>
      </c>
      <c r="C54" s="78" t="s">
        <v>17</v>
      </c>
      <c r="D54" s="32">
        <f>+Q58</f>
      </c>
      <c r="E54" s="33">
        <f>+P58</f>
      </c>
      <c r="F54" s="32">
        <f>Q61</f>
      </c>
      <c r="G54" s="33">
        <f>P61</f>
      </c>
      <c r="H54" s="34"/>
      <c r="I54" s="35"/>
      <c r="J54" s="32">
        <f>P63</f>
      </c>
      <c r="K54" s="33">
        <f>Q63</f>
      </c>
      <c r="L54" s="32"/>
      <c r="M54" s="33"/>
      <c r="N54" s="25">
        <f>IF(SUM(D54:M54)=0,"",COUNTIF(I52:I55,"3"))</f>
      </c>
      <c r="O54" s="26">
        <f>IF(SUM(E54:N54)=0,"",COUNTIF(H52:H55,"3"))</f>
      </c>
      <c r="P54" s="27">
        <f>IF(SUM(D54:M54)=0,"",SUM(I52:I55))</f>
      </c>
      <c r="Q54" s="28">
        <f>IF(SUM(D54:M54)=0,"",SUM(H52:H55))</f>
      </c>
      <c r="R54" s="464"/>
      <c r="S54" s="465"/>
      <c r="T54" s="29">
        <f>+U58+U61+T63</f>
        <v>0</v>
      </c>
      <c r="U54" s="29">
        <f>+T58+T61+U63</f>
        <v>0</v>
      </c>
      <c r="V54" s="30">
        <f>+T54-U54</f>
        <v>0</v>
      </c>
    </row>
    <row r="55" spans="1:22" ht="15" hidden="1">
      <c r="A55" s="31" t="s">
        <v>11</v>
      </c>
      <c r="B55" s="79" t="s">
        <v>74</v>
      </c>
      <c r="C55" s="78" t="s">
        <v>21</v>
      </c>
      <c r="D55" s="32">
        <f>Q60</f>
      </c>
      <c r="E55" s="33">
        <f>P60</f>
      </c>
      <c r="F55" s="32">
        <f>Q59</f>
      </c>
      <c r="G55" s="33">
        <f>P59</f>
      </c>
      <c r="H55" s="32">
        <f>Q63</f>
      </c>
      <c r="I55" s="33">
        <f>P63</f>
      </c>
      <c r="J55" s="34"/>
      <c r="K55" s="35"/>
      <c r="L55" s="32"/>
      <c r="M55" s="33"/>
      <c r="N55" s="25">
        <f>IF(SUM(D55:M55)=0,"",COUNTIF(K52:K55,"3"))</f>
      </c>
      <c r="O55" s="26">
        <f>IF(SUM(E55:N55)=0,"",COUNTIF(J52:J55,"3"))</f>
      </c>
      <c r="P55" s="27">
        <f>IF(SUM(D55:M56)=0,"",SUM(K52:K55))</f>
      </c>
      <c r="Q55" s="28">
        <f>IF(SUM(D55:M55)=0,"",SUM(J52:J55))</f>
      </c>
      <c r="R55" s="464"/>
      <c r="S55" s="465"/>
      <c r="T55" s="29">
        <f>+U59+U60+U63</f>
        <v>0</v>
      </c>
      <c r="U55" s="29">
        <f>+T59+T60+T63</f>
        <v>0</v>
      </c>
      <c r="V55" s="30">
        <f>+T55-U55</f>
        <v>0</v>
      </c>
    </row>
    <row r="56" spans="1:24" ht="15" hidden="1" thickTop="1">
      <c r="A56" s="36"/>
      <c r="B56" s="37" t="s">
        <v>32</v>
      </c>
      <c r="C56" s="80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9"/>
      <c r="S56" s="40"/>
      <c r="T56" s="41"/>
      <c r="U56" s="42" t="s">
        <v>22</v>
      </c>
      <c r="V56" s="43">
        <f>SUM(V52:V55)</f>
        <v>0</v>
      </c>
      <c r="W56" s="42" t="str">
        <f>IF(V56=0,"OK","Virhe")</f>
        <v>OK</v>
      </c>
      <c r="X56" s="44"/>
    </row>
    <row r="57" spans="1:22" ht="15" hidden="1" thickBot="1">
      <c r="A57" s="45"/>
      <c r="B57" s="81" t="s">
        <v>41</v>
      </c>
      <c r="C57" s="82"/>
      <c r="D57" s="72" t="s">
        <v>39</v>
      </c>
      <c r="E57" s="73"/>
      <c r="F57" s="466" t="s">
        <v>42</v>
      </c>
      <c r="G57" s="467"/>
      <c r="H57" s="468" t="s">
        <v>43</v>
      </c>
      <c r="I57" s="467"/>
      <c r="J57" s="468" t="s">
        <v>44</v>
      </c>
      <c r="K57" s="467"/>
      <c r="L57" s="468" t="s">
        <v>45</v>
      </c>
      <c r="M57" s="467"/>
      <c r="N57" s="468" t="s">
        <v>46</v>
      </c>
      <c r="O57" s="467"/>
      <c r="P57" s="469" t="s">
        <v>23</v>
      </c>
      <c r="Q57" s="536"/>
      <c r="S57" s="47"/>
      <c r="T57" s="48" t="s">
        <v>15</v>
      </c>
      <c r="U57" s="49"/>
      <c r="V57" s="19" t="s">
        <v>16</v>
      </c>
    </row>
    <row r="58" spans="1:34" ht="15" hidden="1">
      <c r="A58" s="50" t="s">
        <v>24</v>
      </c>
      <c r="B58" s="83" t="str">
        <f>IF(B52&gt;"",B52,"")</f>
        <v>Aleksei Repin</v>
      </c>
      <c r="C58" s="83" t="str">
        <f>IF(B54&gt;"",B54,"")</f>
        <v>Antti Pekkarinen</v>
      </c>
      <c r="D58" s="74">
        <v>4</v>
      </c>
      <c r="E58" s="51"/>
      <c r="F58" s="462"/>
      <c r="G58" s="463"/>
      <c r="H58" s="519"/>
      <c r="I58" s="520"/>
      <c r="J58" s="519"/>
      <c r="K58" s="520"/>
      <c r="L58" s="519"/>
      <c r="M58" s="520"/>
      <c r="N58" s="521"/>
      <c r="O58" s="520"/>
      <c r="P58" s="52">
        <f aca="true" t="shared" si="32" ref="P58:P63">IF(COUNT(F58:N58)=0,"",COUNTIF(F58:N58,"&gt;=0"))</f>
      </c>
      <c r="Q58" s="53">
        <f aca="true" t="shared" si="33" ref="Q58:Q63">IF(COUNT(F58:N58)=0,"",(IF(LEFT(F58,1)="-",1,0)+IF(LEFT(H58,1)="-",1,0)+IF(LEFT(J58,1)="-",1,0)+IF(LEFT(L58,1)="-",1,0)+IF(LEFT(N58,1)="-",1,0)))</f>
      </c>
      <c r="R58" s="54"/>
      <c r="S58" s="55"/>
      <c r="T58" s="56">
        <f aca="true" t="shared" si="34" ref="T58:U63">+Y58+AA58+AC58+AE58+AG58</f>
        <v>0</v>
      </c>
      <c r="U58" s="57">
        <f t="shared" si="34"/>
        <v>0</v>
      </c>
      <c r="V58" s="58">
        <f aca="true" t="shared" si="35" ref="V58:V63">+T58-U58</f>
        <v>0</v>
      </c>
      <c r="Y58" s="59">
        <f aca="true" t="shared" si="36" ref="Y58:Y63">IF(F58="",0,IF(LEFT(F58,1)="-",ABS(F58),(IF(F58&gt;9,F58+2,11))))</f>
        <v>0</v>
      </c>
      <c r="Z58" s="60">
        <f aca="true" t="shared" si="37" ref="Z58:Z63">IF(F58="",0,IF(LEFT(F58,1)="-",(IF(ABS(F58)&gt;9,(ABS(F58)+2),11)),F58))</f>
        <v>0</v>
      </c>
      <c r="AA58" s="59">
        <f aca="true" t="shared" si="38" ref="AA58:AA63">IF(H58="",0,IF(LEFT(H58,1)="-",ABS(H58),(IF(H58&gt;9,H58+2,11))))</f>
        <v>0</v>
      </c>
      <c r="AB58" s="60">
        <f aca="true" t="shared" si="39" ref="AB58:AB63">IF(H58="",0,IF(LEFT(H58,1)="-",(IF(ABS(H58)&gt;9,(ABS(H58)+2),11)),H58))</f>
        <v>0</v>
      </c>
      <c r="AC58" s="59">
        <f aca="true" t="shared" si="40" ref="AC58:AC63">IF(J58="",0,IF(LEFT(J58,1)="-",ABS(J58),(IF(J58&gt;9,J58+2,11))))</f>
        <v>0</v>
      </c>
      <c r="AD58" s="60">
        <f aca="true" t="shared" si="41" ref="AD58:AD63">IF(J58="",0,IF(LEFT(J58,1)="-",(IF(ABS(J58)&gt;9,(ABS(J58)+2),11)),J58))</f>
        <v>0</v>
      </c>
      <c r="AE58" s="59">
        <f aca="true" t="shared" si="42" ref="AE58:AE63">IF(L58="",0,IF(LEFT(L58,1)="-",ABS(L58),(IF(L58&gt;9,L58+2,11))))</f>
        <v>0</v>
      </c>
      <c r="AF58" s="60">
        <f aca="true" t="shared" si="43" ref="AF58:AF63">IF(L58="",0,IF(LEFT(L58,1)="-",(IF(ABS(L58)&gt;9,(ABS(L58)+2),11)),L58))</f>
        <v>0</v>
      </c>
      <c r="AG58" s="59">
        <f aca="true" t="shared" si="44" ref="AG58:AG63">IF(N58="",0,IF(LEFT(N58,1)="-",ABS(N58),(IF(N58&gt;9,N58+2,11))))</f>
        <v>0</v>
      </c>
      <c r="AH58" s="60">
        <f aca="true" t="shared" si="45" ref="AH58:AH63">IF(N58="",0,IF(LEFT(N58,1)="-",(IF(ABS(N58)&gt;9,(ABS(N58)+2),11)),N58))</f>
        <v>0</v>
      </c>
    </row>
    <row r="59" spans="1:34" ht="15" hidden="1">
      <c r="A59" s="50" t="s">
        <v>25</v>
      </c>
      <c r="B59" s="83" t="str">
        <f>IF(B53&gt;"",B53,"")</f>
        <v>Mikael Åström</v>
      </c>
      <c r="C59" s="83" t="str">
        <f>IF(B55&gt;"",B55,"")</f>
        <v>Janne Relander</v>
      </c>
      <c r="D59" s="75">
        <v>1</v>
      </c>
      <c r="E59" s="51"/>
      <c r="F59" s="513"/>
      <c r="G59" s="514"/>
      <c r="H59" s="513"/>
      <c r="I59" s="514"/>
      <c r="J59" s="513"/>
      <c r="K59" s="514"/>
      <c r="L59" s="513"/>
      <c r="M59" s="514"/>
      <c r="N59" s="513"/>
      <c r="O59" s="514"/>
      <c r="P59" s="52">
        <f t="shared" si="32"/>
      </c>
      <c r="Q59" s="53">
        <f t="shared" si="33"/>
      </c>
      <c r="R59" s="61"/>
      <c r="S59" s="62"/>
      <c r="T59" s="56">
        <f t="shared" si="34"/>
        <v>0</v>
      </c>
      <c r="U59" s="57">
        <f t="shared" si="34"/>
        <v>0</v>
      </c>
      <c r="V59" s="58">
        <f t="shared" si="35"/>
        <v>0</v>
      </c>
      <c r="Y59" s="63">
        <f t="shared" si="36"/>
        <v>0</v>
      </c>
      <c r="Z59" s="64">
        <f t="shared" si="37"/>
        <v>0</v>
      </c>
      <c r="AA59" s="63">
        <f t="shared" si="38"/>
        <v>0</v>
      </c>
      <c r="AB59" s="64">
        <f t="shared" si="39"/>
        <v>0</v>
      </c>
      <c r="AC59" s="63">
        <f t="shared" si="40"/>
        <v>0</v>
      </c>
      <c r="AD59" s="64">
        <f t="shared" si="41"/>
        <v>0</v>
      </c>
      <c r="AE59" s="63">
        <f t="shared" si="42"/>
        <v>0</v>
      </c>
      <c r="AF59" s="64">
        <f t="shared" si="43"/>
        <v>0</v>
      </c>
      <c r="AG59" s="63">
        <f t="shared" si="44"/>
        <v>0</v>
      </c>
      <c r="AH59" s="64">
        <f t="shared" si="45"/>
        <v>0</v>
      </c>
    </row>
    <row r="60" spans="1:34" ht="15.75" hidden="1" thickBot="1">
      <c r="A60" s="50" t="s">
        <v>26</v>
      </c>
      <c r="B60" s="84" t="str">
        <f>IF(B52&gt;"",B52,"")</f>
        <v>Aleksei Repin</v>
      </c>
      <c r="C60" s="84" t="str">
        <f>IF(B55&gt;"",B55,"")</f>
        <v>Janne Relander</v>
      </c>
      <c r="D60" s="72">
        <v>3</v>
      </c>
      <c r="E60" s="46"/>
      <c r="F60" s="517"/>
      <c r="G60" s="518"/>
      <c r="H60" s="517"/>
      <c r="I60" s="518"/>
      <c r="J60" s="517"/>
      <c r="K60" s="518"/>
      <c r="L60" s="517"/>
      <c r="M60" s="518"/>
      <c r="N60" s="517"/>
      <c r="O60" s="518"/>
      <c r="P60" s="52">
        <f t="shared" si="32"/>
      </c>
      <c r="Q60" s="53">
        <f t="shared" si="33"/>
      </c>
      <c r="R60" s="61"/>
      <c r="S60" s="62"/>
      <c r="T60" s="56">
        <f t="shared" si="34"/>
        <v>0</v>
      </c>
      <c r="U60" s="57">
        <f t="shared" si="34"/>
        <v>0</v>
      </c>
      <c r="V60" s="58">
        <f t="shared" si="35"/>
        <v>0</v>
      </c>
      <c r="Y60" s="63">
        <f t="shared" si="36"/>
        <v>0</v>
      </c>
      <c r="Z60" s="64">
        <f t="shared" si="37"/>
        <v>0</v>
      </c>
      <c r="AA60" s="63">
        <f t="shared" si="38"/>
        <v>0</v>
      </c>
      <c r="AB60" s="64">
        <f t="shared" si="39"/>
        <v>0</v>
      </c>
      <c r="AC60" s="63">
        <f t="shared" si="40"/>
        <v>0</v>
      </c>
      <c r="AD60" s="64">
        <f t="shared" si="41"/>
        <v>0</v>
      </c>
      <c r="AE60" s="63">
        <f t="shared" si="42"/>
        <v>0</v>
      </c>
      <c r="AF60" s="64">
        <f t="shared" si="43"/>
        <v>0</v>
      </c>
      <c r="AG60" s="63">
        <f t="shared" si="44"/>
        <v>0</v>
      </c>
      <c r="AH60" s="64">
        <f t="shared" si="45"/>
        <v>0</v>
      </c>
    </row>
    <row r="61" spans="1:34" ht="15" hidden="1">
      <c r="A61" s="50" t="s">
        <v>27</v>
      </c>
      <c r="B61" s="83" t="str">
        <f>IF(B53&gt;"",B53,"")</f>
        <v>Mikael Åström</v>
      </c>
      <c r="C61" s="83" t="str">
        <f>IF(B54&gt;"",B54,"")</f>
        <v>Antti Pekkarinen</v>
      </c>
      <c r="D61" s="74">
        <v>4</v>
      </c>
      <c r="E61" s="51"/>
      <c r="F61" s="519"/>
      <c r="G61" s="520"/>
      <c r="H61" s="519"/>
      <c r="I61" s="520"/>
      <c r="J61" s="519"/>
      <c r="K61" s="520"/>
      <c r="L61" s="519"/>
      <c r="M61" s="520"/>
      <c r="N61" s="519"/>
      <c r="O61" s="520"/>
      <c r="P61" s="52">
        <f t="shared" si="32"/>
      </c>
      <c r="Q61" s="53">
        <f t="shared" si="33"/>
      </c>
      <c r="R61" s="61"/>
      <c r="S61" s="62"/>
      <c r="T61" s="56">
        <f t="shared" si="34"/>
        <v>0</v>
      </c>
      <c r="U61" s="57">
        <f t="shared" si="34"/>
        <v>0</v>
      </c>
      <c r="V61" s="58">
        <f t="shared" si="35"/>
        <v>0</v>
      </c>
      <c r="Y61" s="63">
        <f t="shared" si="36"/>
        <v>0</v>
      </c>
      <c r="Z61" s="64">
        <f t="shared" si="37"/>
        <v>0</v>
      </c>
      <c r="AA61" s="63">
        <f t="shared" si="38"/>
        <v>0</v>
      </c>
      <c r="AB61" s="64">
        <f t="shared" si="39"/>
        <v>0</v>
      </c>
      <c r="AC61" s="63">
        <f t="shared" si="40"/>
        <v>0</v>
      </c>
      <c r="AD61" s="64">
        <f t="shared" si="41"/>
        <v>0</v>
      </c>
      <c r="AE61" s="63">
        <f t="shared" si="42"/>
        <v>0</v>
      </c>
      <c r="AF61" s="64">
        <f t="shared" si="43"/>
        <v>0</v>
      </c>
      <c r="AG61" s="63">
        <f t="shared" si="44"/>
        <v>0</v>
      </c>
      <c r="AH61" s="64">
        <f t="shared" si="45"/>
        <v>0</v>
      </c>
    </row>
    <row r="62" spans="1:34" ht="15" hidden="1">
      <c r="A62" s="50" t="s">
        <v>28</v>
      </c>
      <c r="B62" s="83" t="str">
        <f>IF(B52&gt;"",B52,"")</f>
        <v>Aleksei Repin</v>
      </c>
      <c r="C62" s="83" t="str">
        <f>IF(B53&gt;"",B53,"")</f>
        <v>Mikael Åström</v>
      </c>
      <c r="D62" s="75">
        <v>3</v>
      </c>
      <c r="E62" s="51"/>
      <c r="F62" s="513"/>
      <c r="G62" s="514"/>
      <c r="H62" s="513"/>
      <c r="I62" s="514"/>
      <c r="J62" s="461"/>
      <c r="K62" s="514"/>
      <c r="L62" s="513"/>
      <c r="M62" s="514"/>
      <c r="N62" s="513"/>
      <c r="O62" s="514"/>
      <c r="P62" s="52">
        <f t="shared" si="32"/>
      </c>
      <c r="Q62" s="53">
        <f t="shared" si="33"/>
      </c>
      <c r="R62" s="61"/>
      <c r="S62" s="62"/>
      <c r="T62" s="56">
        <f t="shared" si="34"/>
        <v>0</v>
      </c>
      <c r="U62" s="57">
        <f t="shared" si="34"/>
        <v>0</v>
      </c>
      <c r="V62" s="58">
        <f t="shared" si="35"/>
        <v>0</v>
      </c>
      <c r="Y62" s="63">
        <f t="shared" si="36"/>
        <v>0</v>
      </c>
      <c r="Z62" s="64">
        <f t="shared" si="37"/>
        <v>0</v>
      </c>
      <c r="AA62" s="63">
        <f t="shared" si="38"/>
        <v>0</v>
      </c>
      <c r="AB62" s="64">
        <f t="shared" si="39"/>
        <v>0</v>
      </c>
      <c r="AC62" s="63">
        <f t="shared" si="40"/>
        <v>0</v>
      </c>
      <c r="AD62" s="64">
        <f t="shared" si="41"/>
        <v>0</v>
      </c>
      <c r="AE62" s="63">
        <f t="shared" si="42"/>
        <v>0</v>
      </c>
      <c r="AF62" s="64">
        <f t="shared" si="43"/>
        <v>0</v>
      </c>
      <c r="AG62" s="63">
        <f t="shared" si="44"/>
        <v>0</v>
      </c>
      <c r="AH62" s="64">
        <f t="shared" si="45"/>
        <v>0</v>
      </c>
    </row>
    <row r="63" spans="1:34" ht="15.75" hidden="1" thickBot="1">
      <c r="A63" s="65" t="s">
        <v>29</v>
      </c>
      <c r="B63" s="85" t="str">
        <f>IF(B54&gt;"",B54,"")</f>
        <v>Antti Pekkarinen</v>
      </c>
      <c r="C63" s="85" t="str">
        <f>IF(B55&gt;"",B55,"")</f>
        <v>Janne Relander</v>
      </c>
      <c r="D63" s="76">
        <v>2</v>
      </c>
      <c r="E63" s="66"/>
      <c r="F63" s="515"/>
      <c r="G63" s="516"/>
      <c r="H63" s="515"/>
      <c r="I63" s="516"/>
      <c r="J63" s="515"/>
      <c r="K63" s="516"/>
      <c r="L63" s="515"/>
      <c r="M63" s="516"/>
      <c r="N63" s="515"/>
      <c r="O63" s="516"/>
      <c r="P63" s="67">
        <f t="shared" si="32"/>
      </c>
      <c r="Q63" s="68">
        <f t="shared" si="33"/>
      </c>
      <c r="R63" s="69"/>
      <c r="S63" s="12"/>
      <c r="T63" s="56">
        <f t="shared" si="34"/>
        <v>0</v>
      </c>
      <c r="U63" s="57">
        <f t="shared" si="34"/>
        <v>0</v>
      </c>
      <c r="V63" s="58">
        <f t="shared" si="35"/>
        <v>0</v>
      </c>
      <c r="Y63" s="70">
        <f t="shared" si="36"/>
        <v>0</v>
      </c>
      <c r="Z63" s="71">
        <f t="shared" si="37"/>
        <v>0</v>
      </c>
      <c r="AA63" s="70">
        <f t="shared" si="38"/>
        <v>0</v>
      </c>
      <c r="AB63" s="71">
        <f t="shared" si="39"/>
        <v>0</v>
      </c>
      <c r="AC63" s="70">
        <f t="shared" si="40"/>
        <v>0</v>
      </c>
      <c r="AD63" s="71">
        <f t="shared" si="41"/>
        <v>0</v>
      </c>
      <c r="AE63" s="70">
        <f t="shared" si="42"/>
        <v>0</v>
      </c>
      <c r="AF63" s="71">
        <f t="shared" si="43"/>
        <v>0</v>
      </c>
      <c r="AG63" s="70">
        <f t="shared" si="44"/>
        <v>0</v>
      </c>
      <c r="AH63" s="71">
        <f t="shared" si="45"/>
        <v>0</v>
      </c>
    </row>
    <row r="64" spans="1:19" ht="15.75" hidden="1" thickTop="1">
      <c r="A64" s="3"/>
      <c r="B64" s="87" t="s">
        <v>48</v>
      </c>
      <c r="C64" s="88" t="s">
        <v>107</v>
      </c>
      <c r="D64" s="4"/>
      <c r="E64" s="88"/>
      <c r="F64" s="5"/>
      <c r="G64" s="4"/>
      <c r="H64" s="93" t="s">
        <v>110</v>
      </c>
      <c r="I64" s="6"/>
      <c r="J64" s="530" t="s">
        <v>40</v>
      </c>
      <c r="K64" s="296"/>
      <c r="L64" s="296"/>
      <c r="M64" s="267"/>
      <c r="N64" s="7"/>
      <c r="O64" s="8"/>
      <c r="P64" s="523" t="s">
        <v>52</v>
      </c>
      <c r="Q64" s="524"/>
      <c r="R64" s="524"/>
      <c r="S64" s="525"/>
    </row>
    <row r="65" spans="1:19" ht="16.5" customHeight="1" hidden="1" thickBot="1" thickTop="1">
      <c r="A65" s="9"/>
      <c r="B65" s="94" t="str">
        <f>'[2]Kehi'!$F$11</f>
        <v>SPTL ja Helsingin Piiri</v>
      </c>
      <c r="C65" s="95" t="s">
        <v>2</v>
      </c>
      <c r="D65" s="286"/>
      <c r="E65" s="287"/>
      <c r="F65" s="288"/>
      <c r="G65" s="289" t="s">
        <v>3</v>
      </c>
      <c r="H65" s="290"/>
      <c r="I65" s="290"/>
      <c r="J65" s="291">
        <f>'[2]Kehi'!$N$11</f>
        <v>38493</v>
      </c>
      <c r="K65" s="291"/>
      <c r="L65" s="291"/>
      <c r="M65" s="292"/>
      <c r="N65" s="10" t="s">
        <v>4</v>
      </c>
      <c r="O65" s="11"/>
      <c r="P65" s="293" t="str">
        <f>'[2]Kehi'!$T$11</f>
        <v>10:00</v>
      </c>
      <c r="Q65" s="294"/>
      <c r="R65" s="294"/>
      <c r="S65" s="294"/>
    </row>
    <row r="66" spans="1:19" ht="15.75" customHeight="1" hidden="1" thickBot="1">
      <c r="A66" s="96"/>
      <c r="B66" s="156" t="s">
        <v>49</v>
      </c>
      <c r="C66" s="157" t="s">
        <v>50</v>
      </c>
      <c r="D66" s="284" t="s">
        <v>8</v>
      </c>
      <c r="E66" s="285"/>
      <c r="F66" s="284" t="s">
        <v>9</v>
      </c>
      <c r="G66" s="285"/>
      <c r="H66" s="284" t="s">
        <v>10</v>
      </c>
      <c r="I66" s="285"/>
      <c r="J66" s="284" t="s">
        <v>11</v>
      </c>
      <c r="K66" s="285"/>
      <c r="L66" s="284" t="s">
        <v>96</v>
      </c>
      <c r="M66" s="285"/>
      <c r="N66" s="97" t="s">
        <v>12</v>
      </c>
      <c r="O66" s="98" t="s">
        <v>13</v>
      </c>
      <c r="P66" s="526" t="s">
        <v>97</v>
      </c>
      <c r="Q66" s="527"/>
      <c r="R66" s="528" t="s">
        <v>47</v>
      </c>
      <c r="S66" s="529"/>
    </row>
    <row r="67" spans="1:22" ht="15" customHeight="1" hidden="1" thickTop="1">
      <c r="A67" s="99" t="s">
        <v>8</v>
      </c>
      <c r="B67" s="100" t="s">
        <v>108</v>
      </c>
      <c r="C67" s="101" t="s">
        <v>66</v>
      </c>
      <c r="D67" s="102"/>
      <c r="E67" s="103"/>
      <c r="F67" s="104">
        <f>P83</f>
      </c>
      <c r="G67" s="105">
        <f>Q83</f>
      </c>
      <c r="H67" s="104">
        <f>P79</f>
      </c>
      <c r="I67" s="105">
        <f>Q79</f>
      </c>
      <c r="J67" s="104">
        <f>P77</f>
      </c>
      <c r="K67" s="105">
        <f>Q77</f>
      </c>
      <c r="L67" s="104">
        <f>P74</f>
      </c>
      <c r="M67" s="105">
        <f>Q74</f>
      </c>
      <c r="N67" s="106">
        <f>IF(SUM(D67:M67)=0,"",COUNTIF(E67:E71,3))</f>
      </c>
      <c r="O67" s="107">
        <f>IF(SUM(D67:M67)=0,"",COUNTIF(D67:D71,3))</f>
      </c>
      <c r="P67" s="108">
        <f>IF(SUM(D67:M67)=0,"",SUM(E67:E71))</f>
      </c>
      <c r="Q67" s="109">
        <f>IF(SUM(D67:M67)=0,"",SUM(D67:D71))</f>
      </c>
      <c r="R67" s="280"/>
      <c r="S67" s="281"/>
      <c r="T67" s="531" t="s">
        <v>15</v>
      </c>
      <c r="U67" s="539"/>
      <c r="V67" s="19" t="s">
        <v>16</v>
      </c>
    </row>
    <row r="68" spans="1:22" ht="15" customHeight="1" hidden="1">
      <c r="A68" s="110" t="s">
        <v>9</v>
      </c>
      <c r="B68" s="100" t="s">
        <v>109</v>
      </c>
      <c r="C68" s="101" t="s">
        <v>6</v>
      </c>
      <c r="D68" s="111">
        <f>Q83</f>
      </c>
      <c r="E68" s="112">
        <f>P83</f>
      </c>
      <c r="F68" s="113"/>
      <c r="G68" s="114"/>
      <c r="H68" s="115">
        <f>P81</f>
      </c>
      <c r="I68" s="116">
        <f>Q81</f>
      </c>
      <c r="J68" s="115">
        <f>P75</f>
      </c>
      <c r="K68" s="116">
        <f>Q75</f>
      </c>
      <c r="L68" s="115">
        <f>P78</f>
      </c>
      <c r="M68" s="116">
        <f>Q78</f>
      </c>
      <c r="N68" s="106">
        <f>IF(SUM(D68:M68)=0,"",COUNTIF(G67:G71,3))</f>
      </c>
      <c r="O68" s="107">
        <f>IF(SUM(D68:M68)=0,"",COUNTIF(F67:F71,3))</f>
      </c>
      <c r="P68" s="108">
        <f>IF(SUM(D68:M68)=0,"",SUM(G67:G71))</f>
      </c>
      <c r="Q68" s="109">
        <f>IF(SUM(D68:M68)=0,"",SUM(F67:F71))</f>
      </c>
      <c r="R68" s="280"/>
      <c r="S68" s="281"/>
      <c r="T68" s="29">
        <f>+T74+T76+T78</f>
        <v>0</v>
      </c>
      <c r="U68" s="29">
        <f>+U74+U76+U78</f>
        <v>0</v>
      </c>
      <c r="V68" s="30">
        <f>+T68-U68</f>
        <v>0</v>
      </c>
    </row>
    <row r="69" spans="1:22" ht="15" customHeight="1" hidden="1">
      <c r="A69" s="110" t="s">
        <v>10</v>
      </c>
      <c r="B69" s="100" t="s">
        <v>105</v>
      </c>
      <c r="C69" s="101" t="s">
        <v>19</v>
      </c>
      <c r="D69" s="117">
        <f>Q79</f>
      </c>
      <c r="E69" s="112">
        <f>P79</f>
      </c>
      <c r="F69" s="117">
        <f>Q81</f>
      </c>
      <c r="G69" s="112">
        <f>P81</f>
      </c>
      <c r="H69" s="113"/>
      <c r="I69" s="114"/>
      <c r="J69" s="115">
        <f>P82</f>
      </c>
      <c r="K69" s="116">
        <f>Q82</f>
      </c>
      <c r="L69" s="115">
        <f>P76</f>
      </c>
      <c r="M69" s="116">
        <f>Q76</f>
      </c>
      <c r="N69" s="106">
        <f>IF(SUM(D69:M69)=0,"",COUNTIF(I67:I71,3))</f>
      </c>
      <c r="O69" s="107">
        <f>IF(SUM(D69:M69)=0,"",COUNTIF(H67:H71,3))</f>
      </c>
      <c r="P69" s="108">
        <f>IF(SUM(D69:M69)=0,"",SUM(I67:I71))</f>
      </c>
      <c r="Q69" s="109">
        <f>IF(SUM(D69:M69)=0,"",SUM(H67:H71))</f>
      </c>
      <c r="R69" s="280"/>
      <c r="S69" s="281"/>
      <c r="T69" s="29">
        <f>+T75+T77+U78</f>
        <v>0</v>
      </c>
      <c r="U69" s="29">
        <f>+U75+U77+T78</f>
        <v>0</v>
      </c>
      <c r="V69" s="30">
        <f>+T69-U69</f>
        <v>0</v>
      </c>
    </row>
    <row r="70" spans="1:22" ht="15" customHeight="1" hidden="1">
      <c r="A70" s="110" t="s">
        <v>11</v>
      </c>
      <c r="B70" s="100" t="s">
        <v>98</v>
      </c>
      <c r="C70" s="101" t="s">
        <v>0</v>
      </c>
      <c r="D70" s="117">
        <f>Q77</f>
      </c>
      <c r="E70" s="112">
        <f>P77</f>
      </c>
      <c r="F70" s="117">
        <f>Q75</f>
      </c>
      <c r="G70" s="112">
        <f>P75</f>
      </c>
      <c r="H70" s="117">
        <f>Q82</f>
      </c>
      <c r="I70" s="112">
        <f>P82</f>
      </c>
      <c r="J70" s="113"/>
      <c r="K70" s="114"/>
      <c r="L70" s="115">
        <f>P80</f>
      </c>
      <c r="M70" s="116">
        <f>Q80</f>
      </c>
      <c r="N70" s="106">
        <f>IF(SUM(D70:M70)=0,"",COUNTIF(K67:K71,3))</f>
      </c>
      <c r="O70" s="107">
        <f>IF(SUM(D70:M70)=0,"",COUNTIF(J67:J71,3))</f>
      </c>
      <c r="P70" s="108">
        <f>IF(SUM(D70:M70)=0,"",SUM(K67:K71))</f>
      </c>
      <c r="Q70" s="109">
        <f>IF(SUM(D70:M70)=0,"",SUM(J67:J71))</f>
      </c>
      <c r="R70" s="280"/>
      <c r="S70" s="281"/>
      <c r="T70" s="29">
        <f>+U74+U77+T79</f>
        <v>0</v>
      </c>
      <c r="U70" s="29">
        <f>+T74+T77+U79</f>
        <v>0</v>
      </c>
      <c r="V70" s="30">
        <f>+T70-U70</f>
        <v>0</v>
      </c>
    </row>
    <row r="71" spans="1:22" ht="15" customHeight="1" hidden="1">
      <c r="A71" s="118" t="s">
        <v>96</v>
      </c>
      <c r="B71" s="119" t="s">
        <v>106</v>
      </c>
      <c r="C71" s="120" t="s">
        <v>31</v>
      </c>
      <c r="D71" s="121">
        <f>Q74</f>
      </c>
      <c r="E71" s="122">
        <f>P74</f>
      </c>
      <c r="F71" s="121">
        <f>Q78</f>
      </c>
      <c r="G71" s="122">
        <f>P78</f>
      </c>
      <c r="H71" s="121">
        <f>Q76</f>
      </c>
      <c r="I71" s="122">
        <f>P76</f>
      </c>
      <c r="J71" s="121">
        <f>Q80</f>
      </c>
      <c r="K71" s="122">
        <f>P80</f>
      </c>
      <c r="L71" s="123"/>
      <c r="M71" s="124"/>
      <c r="N71" s="125">
        <f>IF(SUM(D71:M71)=0,"",COUNTIF(M67:M71,3))</f>
      </c>
      <c r="O71" s="107">
        <f>IF(SUM(D71:M71)=0,"",COUNTIF(L67:L71,3))</f>
      </c>
      <c r="P71" s="108">
        <f>IF(SUM(D71:M71)=0,"",SUM(M67:M71))</f>
      </c>
      <c r="Q71" s="109">
        <f>IF(SUM(D71:M71)=0,"",SUM(L67:L71))</f>
      </c>
      <c r="R71" s="282"/>
      <c r="S71" s="283"/>
      <c r="T71" s="29">
        <f>+U75+U76+U79</f>
        <v>0</v>
      </c>
      <c r="U71" s="29">
        <f>+T75+T76+T79</f>
        <v>0</v>
      </c>
      <c r="V71" s="30">
        <f>+T71-U71</f>
        <v>0</v>
      </c>
    </row>
    <row r="72" spans="1:24" ht="15" customHeight="1" hidden="1" thickTop="1">
      <c r="A72" s="126"/>
      <c r="B72" s="127" t="s">
        <v>32</v>
      </c>
      <c r="D72" s="128"/>
      <c r="E72" s="128"/>
      <c r="F72" s="129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30"/>
      <c r="S72" s="130"/>
      <c r="T72" s="41"/>
      <c r="U72" s="42" t="s">
        <v>22</v>
      </c>
      <c r="V72" s="43">
        <f>SUM(V68:V71)</f>
        <v>0</v>
      </c>
      <c r="W72" s="42" t="str">
        <f>IF(V72=0,"OK","Virhe")</f>
        <v>OK</v>
      </c>
      <c r="X72" s="44"/>
    </row>
    <row r="73" spans="1:22" ht="15" customHeight="1" hidden="1" thickBot="1">
      <c r="A73" s="131"/>
      <c r="B73" s="155" t="s">
        <v>41</v>
      </c>
      <c r="C73" s="132"/>
      <c r="D73" s="158"/>
      <c r="E73" s="136"/>
      <c r="F73" s="535" t="s">
        <v>42</v>
      </c>
      <c r="G73" s="534"/>
      <c r="H73" s="533" t="s">
        <v>43</v>
      </c>
      <c r="I73" s="534"/>
      <c r="J73" s="533" t="s">
        <v>44</v>
      </c>
      <c r="K73" s="534"/>
      <c r="L73" s="533" t="s">
        <v>45</v>
      </c>
      <c r="M73" s="534"/>
      <c r="N73" s="533" t="s">
        <v>46</v>
      </c>
      <c r="O73" s="534"/>
      <c r="P73" s="535" t="s">
        <v>23</v>
      </c>
      <c r="Q73" s="534"/>
      <c r="R73" s="531" t="s">
        <v>15</v>
      </c>
      <c r="S73" s="532"/>
      <c r="T73" s="48" t="s">
        <v>15</v>
      </c>
      <c r="U73" s="49"/>
      <c r="V73" s="19" t="s">
        <v>16</v>
      </c>
    </row>
    <row r="74" spans="1:34" ht="15" customHeight="1" hidden="1">
      <c r="A74" s="133" t="s">
        <v>99</v>
      </c>
      <c r="B74" s="134" t="s">
        <v>103</v>
      </c>
      <c r="C74" s="134" t="s">
        <v>106</v>
      </c>
      <c r="D74" s="158"/>
      <c r="E74" s="136"/>
      <c r="F74" s="471"/>
      <c r="G74" s="472"/>
      <c r="H74" s="502"/>
      <c r="I74" s="503"/>
      <c r="J74" s="473"/>
      <c r="K74" s="503"/>
      <c r="L74" s="502"/>
      <c r="M74" s="503"/>
      <c r="N74" s="502"/>
      <c r="O74" s="503"/>
      <c r="P74" s="137">
        <f aca="true" t="shared" si="46" ref="P74:P83">IF(COUNTA(F74:N74)=0,"",COUNTIF(F74:N74,"&gt;=0"))</f>
      </c>
      <c r="Q74" s="138">
        <f aca="true" t="shared" si="47" ref="Q74:Q83">IF(COUNTA(F74:N74)=0,"",(IF(LEFT(F74,1)="-",1,0)+IF(LEFT(H74,1)="-",1,0)+IF(LEFT(J74,1)="-",1,0)+IF(LEFT(L74,1)="-",1,0)+IF(LEFT(N74,1)="-",1,0)))</f>
      </c>
      <c r="R74" s="139">
        <f aca="true" t="shared" si="48" ref="R74:R83">+Y74+AA74+AC74+AE74+AG74</f>
        <v>0</v>
      </c>
      <c r="S74" s="140">
        <f aca="true" t="shared" si="49" ref="S74:S83">+Z74+AB74+AD74+AF74+AH74</f>
        <v>0</v>
      </c>
      <c r="T74" s="56">
        <f aca="true" t="shared" si="50" ref="T74:U79">+Y74+AA74+AC74+AE74+AG74</f>
        <v>0</v>
      </c>
      <c r="U74" s="57">
        <f t="shared" si="50"/>
        <v>0</v>
      </c>
      <c r="V74" s="58">
        <f aca="true" t="shared" si="51" ref="V74:V79">+T74-U74</f>
        <v>0</v>
      </c>
      <c r="Y74" s="59">
        <f aca="true" t="shared" si="52" ref="Y74:Y79">IF(F74="",0,IF(LEFT(F74,1)="-",ABS(F74),(IF(F74&gt;9,F74+2,11))))</f>
        <v>0</v>
      </c>
      <c r="Z74" s="60">
        <f aca="true" t="shared" si="53" ref="Z74:Z79">IF(F74="",0,IF(LEFT(F74,1)="-",(IF(ABS(F74)&gt;9,(ABS(F74)+2),11)),F74))</f>
        <v>0</v>
      </c>
      <c r="AA74" s="59">
        <f aca="true" t="shared" si="54" ref="AA74:AA79">IF(H74="",0,IF(LEFT(H74,1)="-",ABS(H74),(IF(H74&gt;9,H74+2,11))))</f>
        <v>0</v>
      </c>
      <c r="AB74" s="60">
        <f aca="true" t="shared" si="55" ref="AB74:AB79">IF(H74="",0,IF(LEFT(H74,1)="-",(IF(ABS(H74)&gt;9,(ABS(H74)+2),11)),H74))</f>
        <v>0</v>
      </c>
      <c r="AC74" s="59">
        <f aca="true" t="shared" si="56" ref="AC74:AC79">IF(J74="",0,IF(LEFT(J74,1)="-",ABS(J74),(IF(J74&gt;9,J74+2,11))))</f>
        <v>0</v>
      </c>
      <c r="AD74" s="60">
        <f aca="true" t="shared" si="57" ref="AD74:AD79">IF(J74="",0,IF(LEFT(J74,1)="-",(IF(ABS(J74)&gt;9,(ABS(J74)+2),11)),J74))</f>
        <v>0</v>
      </c>
      <c r="AE74" s="59">
        <f aca="true" t="shared" si="58" ref="AE74:AE79">IF(L74="",0,IF(LEFT(L74,1)="-",ABS(L74),(IF(L74&gt;9,L74+2,11))))</f>
        <v>0</v>
      </c>
      <c r="AF74" s="60">
        <f aca="true" t="shared" si="59" ref="AF74:AF79">IF(L74="",0,IF(LEFT(L74,1)="-",(IF(ABS(L74)&gt;9,(ABS(L74)+2),11)),L74))</f>
        <v>0</v>
      </c>
      <c r="AG74" s="59">
        <f aca="true" t="shared" si="60" ref="AG74:AG79">IF(N74="",0,IF(LEFT(N74,1)="-",ABS(N74),(IF(N74&gt;9,N74+2,11))))</f>
        <v>0</v>
      </c>
      <c r="AH74" s="60">
        <f aca="true" t="shared" si="61" ref="AH74:AH79">IF(N74="",0,IF(LEFT(N74,1)="-",(IF(ABS(N74)&gt;9,(ABS(N74)+2),11)),N74))</f>
        <v>0</v>
      </c>
    </row>
    <row r="75" spans="1:34" ht="15" customHeight="1" hidden="1">
      <c r="A75" s="133" t="s">
        <v>25</v>
      </c>
      <c r="B75" s="134" t="str">
        <f>IF(B68&gt;"",B68,"")</f>
        <v>Julia Piliptshuk</v>
      </c>
      <c r="C75" s="134" t="str">
        <f>IF(B70&gt;"",B70,"")</f>
        <v>Veera Välimäki</v>
      </c>
      <c r="D75" s="141"/>
      <c r="E75" s="136"/>
      <c r="F75" s="504"/>
      <c r="G75" s="495"/>
      <c r="H75" s="504"/>
      <c r="I75" s="495"/>
      <c r="J75" s="504"/>
      <c r="K75" s="495"/>
      <c r="L75" s="504"/>
      <c r="M75" s="495"/>
      <c r="N75" s="504"/>
      <c r="O75" s="495"/>
      <c r="P75" s="137">
        <f t="shared" si="46"/>
      </c>
      <c r="Q75" s="138">
        <f t="shared" si="47"/>
      </c>
      <c r="R75" s="142">
        <f t="shared" si="48"/>
        <v>0</v>
      </c>
      <c r="S75" s="143">
        <f t="shared" si="49"/>
        <v>0</v>
      </c>
      <c r="T75" s="56">
        <f t="shared" si="50"/>
        <v>0</v>
      </c>
      <c r="U75" s="57">
        <f t="shared" si="50"/>
        <v>0</v>
      </c>
      <c r="V75" s="58">
        <f t="shared" si="51"/>
        <v>0</v>
      </c>
      <c r="Y75" s="63">
        <f t="shared" si="52"/>
        <v>0</v>
      </c>
      <c r="Z75" s="64">
        <f t="shared" si="53"/>
        <v>0</v>
      </c>
      <c r="AA75" s="63">
        <f t="shared" si="54"/>
        <v>0</v>
      </c>
      <c r="AB75" s="64">
        <f t="shared" si="55"/>
        <v>0</v>
      </c>
      <c r="AC75" s="63">
        <f t="shared" si="56"/>
        <v>0</v>
      </c>
      <c r="AD75" s="64">
        <f t="shared" si="57"/>
        <v>0</v>
      </c>
      <c r="AE75" s="63">
        <f t="shared" si="58"/>
        <v>0</v>
      </c>
      <c r="AF75" s="64">
        <f t="shared" si="59"/>
        <v>0</v>
      </c>
      <c r="AG75" s="63">
        <f t="shared" si="60"/>
        <v>0</v>
      </c>
      <c r="AH75" s="64">
        <f t="shared" si="61"/>
        <v>0</v>
      </c>
    </row>
    <row r="76" spans="1:34" ht="15.75" customHeight="1" hidden="1" thickBot="1">
      <c r="A76" s="133" t="s">
        <v>100</v>
      </c>
      <c r="B76" s="144" t="str">
        <f>IF(B69&gt;"",B69,"")</f>
        <v>Emma Rolig</v>
      </c>
      <c r="C76" s="144" t="str">
        <f>IF(B71&gt;"",B71,"")</f>
        <v>Marite Kallasorg</v>
      </c>
      <c r="D76" s="145"/>
      <c r="E76" s="146"/>
      <c r="F76" s="496"/>
      <c r="G76" s="497"/>
      <c r="H76" s="496"/>
      <c r="I76" s="497"/>
      <c r="J76" s="496"/>
      <c r="K76" s="497"/>
      <c r="L76" s="496"/>
      <c r="M76" s="497"/>
      <c r="N76" s="496"/>
      <c r="O76" s="497"/>
      <c r="P76" s="137">
        <f t="shared" si="46"/>
      </c>
      <c r="Q76" s="138">
        <f t="shared" si="47"/>
      </c>
      <c r="R76" s="142">
        <f t="shared" si="48"/>
        <v>0</v>
      </c>
      <c r="S76" s="143">
        <f t="shared" si="49"/>
        <v>0</v>
      </c>
      <c r="T76" s="56">
        <f t="shared" si="50"/>
        <v>0</v>
      </c>
      <c r="U76" s="57">
        <f t="shared" si="50"/>
        <v>0</v>
      </c>
      <c r="V76" s="58">
        <f t="shared" si="51"/>
        <v>0</v>
      </c>
      <c r="Y76" s="63">
        <f t="shared" si="52"/>
        <v>0</v>
      </c>
      <c r="Z76" s="64">
        <f t="shared" si="53"/>
        <v>0</v>
      </c>
      <c r="AA76" s="63">
        <f t="shared" si="54"/>
        <v>0</v>
      </c>
      <c r="AB76" s="64">
        <f t="shared" si="55"/>
        <v>0</v>
      </c>
      <c r="AC76" s="63">
        <f t="shared" si="56"/>
        <v>0</v>
      </c>
      <c r="AD76" s="64">
        <f t="shared" si="57"/>
        <v>0</v>
      </c>
      <c r="AE76" s="63">
        <f t="shared" si="58"/>
        <v>0</v>
      </c>
      <c r="AF76" s="64">
        <f t="shared" si="59"/>
        <v>0</v>
      </c>
      <c r="AG76" s="63">
        <f t="shared" si="60"/>
        <v>0</v>
      </c>
      <c r="AH76" s="64">
        <f t="shared" si="61"/>
        <v>0</v>
      </c>
    </row>
    <row r="77" spans="1:34" ht="15" customHeight="1" hidden="1">
      <c r="A77" s="133" t="s">
        <v>26</v>
      </c>
      <c r="B77" s="134" t="str">
        <f>IF(B67&gt;"",B67,"")</f>
        <v>Julia Kirpu</v>
      </c>
      <c r="C77" s="134" t="str">
        <f>IF(B70&gt;"",B70,"")</f>
        <v>Veera Välimäki</v>
      </c>
      <c r="D77" s="135"/>
      <c r="E77" s="136"/>
      <c r="F77" s="498"/>
      <c r="G77" s="499"/>
      <c r="H77" s="498"/>
      <c r="I77" s="499"/>
      <c r="J77" s="498"/>
      <c r="K77" s="499"/>
      <c r="L77" s="498"/>
      <c r="M77" s="499"/>
      <c r="N77" s="498"/>
      <c r="O77" s="499"/>
      <c r="P77" s="137">
        <f t="shared" si="46"/>
      </c>
      <c r="Q77" s="138">
        <f t="shared" si="47"/>
      </c>
      <c r="R77" s="142">
        <f t="shared" si="48"/>
        <v>0</v>
      </c>
      <c r="S77" s="143">
        <f t="shared" si="49"/>
        <v>0</v>
      </c>
      <c r="T77" s="56">
        <f t="shared" si="50"/>
        <v>0</v>
      </c>
      <c r="U77" s="57">
        <f t="shared" si="50"/>
        <v>0</v>
      </c>
      <c r="V77" s="58">
        <f t="shared" si="51"/>
        <v>0</v>
      </c>
      <c r="Y77" s="63">
        <f t="shared" si="52"/>
        <v>0</v>
      </c>
      <c r="Z77" s="64">
        <f t="shared" si="53"/>
        <v>0</v>
      </c>
      <c r="AA77" s="63">
        <f t="shared" si="54"/>
        <v>0</v>
      </c>
      <c r="AB77" s="64">
        <f t="shared" si="55"/>
        <v>0</v>
      </c>
      <c r="AC77" s="63">
        <f t="shared" si="56"/>
        <v>0</v>
      </c>
      <c r="AD77" s="64">
        <f t="shared" si="57"/>
        <v>0</v>
      </c>
      <c r="AE77" s="63">
        <f t="shared" si="58"/>
        <v>0</v>
      </c>
      <c r="AF77" s="64">
        <f t="shared" si="59"/>
        <v>0</v>
      </c>
      <c r="AG77" s="63">
        <f t="shared" si="60"/>
        <v>0</v>
      </c>
      <c r="AH77" s="64">
        <f t="shared" si="61"/>
        <v>0</v>
      </c>
    </row>
    <row r="78" spans="1:34" ht="15" customHeight="1" hidden="1">
      <c r="A78" s="133" t="s">
        <v>101</v>
      </c>
      <c r="B78" s="134" t="str">
        <f>IF(B68&gt;"",B68,"")</f>
        <v>Julia Piliptshuk</v>
      </c>
      <c r="C78" s="134" t="str">
        <f>IF(B71&gt;"",B71,"")</f>
        <v>Marite Kallasorg</v>
      </c>
      <c r="D78" s="141"/>
      <c r="E78" s="136"/>
      <c r="F78" s="522"/>
      <c r="G78" s="477"/>
      <c r="H78" s="522"/>
      <c r="I78" s="477"/>
      <c r="J78" s="522"/>
      <c r="K78" s="477"/>
      <c r="L78" s="494"/>
      <c r="M78" s="495"/>
      <c r="N78" s="494"/>
      <c r="O78" s="495"/>
      <c r="P78" s="137">
        <f t="shared" si="46"/>
      </c>
      <c r="Q78" s="138">
        <f t="shared" si="47"/>
      </c>
      <c r="R78" s="142">
        <f t="shared" si="48"/>
        <v>0</v>
      </c>
      <c r="S78" s="143">
        <f t="shared" si="49"/>
        <v>0</v>
      </c>
      <c r="T78" s="56">
        <f t="shared" si="50"/>
        <v>0</v>
      </c>
      <c r="U78" s="57">
        <f t="shared" si="50"/>
        <v>0</v>
      </c>
      <c r="V78" s="58">
        <f t="shared" si="51"/>
        <v>0</v>
      </c>
      <c r="Y78" s="63">
        <f t="shared" si="52"/>
        <v>0</v>
      </c>
      <c r="Z78" s="64">
        <f t="shared" si="53"/>
        <v>0</v>
      </c>
      <c r="AA78" s="63">
        <f t="shared" si="54"/>
        <v>0</v>
      </c>
      <c r="AB78" s="64">
        <f t="shared" si="55"/>
        <v>0</v>
      </c>
      <c r="AC78" s="63">
        <f t="shared" si="56"/>
        <v>0</v>
      </c>
      <c r="AD78" s="64">
        <f t="shared" si="57"/>
        <v>0</v>
      </c>
      <c r="AE78" s="63">
        <f t="shared" si="58"/>
        <v>0</v>
      </c>
      <c r="AF78" s="64">
        <f t="shared" si="59"/>
        <v>0</v>
      </c>
      <c r="AG78" s="63">
        <f t="shared" si="60"/>
        <v>0</v>
      </c>
      <c r="AH78" s="64">
        <f t="shared" si="61"/>
        <v>0</v>
      </c>
    </row>
    <row r="79" spans="1:34" ht="15.75" customHeight="1" hidden="1" thickBot="1">
      <c r="A79" s="133" t="s">
        <v>24</v>
      </c>
      <c r="B79" s="144" t="str">
        <f>IF(B67&gt;"",B67,"")</f>
        <v>Julia Kirpu</v>
      </c>
      <c r="C79" s="144" t="str">
        <f>IF(B69&gt;"",B69,"")</f>
        <v>Emma Rolig</v>
      </c>
      <c r="D79" s="145"/>
      <c r="E79" s="146"/>
      <c r="F79" s="496"/>
      <c r="G79" s="497"/>
      <c r="H79" s="496"/>
      <c r="I79" s="497"/>
      <c r="J79" s="496"/>
      <c r="K79" s="497"/>
      <c r="L79" s="496"/>
      <c r="M79" s="497"/>
      <c r="N79" s="496"/>
      <c r="O79" s="497"/>
      <c r="P79" s="137">
        <f t="shared" si="46"/>
      </c>
      <c r="Q79" s="138">
        <f t="shared" si="47"/>
      </c>
      <c r="R79" s="142">
        <f t="shared" si="48"/>
        <v>0</v>
      </c>
      <c r="S79" s="143">
        <f t="shared" si="49"/>
        <v>0</v>
      </c>
      <c r="T79" s="56">
        <f t="shared" si="50"/>
        <v>0</v>
      </c>
      <c r="U79" s="57">
        <f t="shared" si="50"/>
        <v>0</v>
      </c>
      <c r="V79" s="58">
        <f t="shared" si="51"/>
        <v>0</v>
      </c>
      <c r="Y79" s="70">
        <f t="shared" si="52"/>
        <v>0</v>
      </c>
      <c r="Z79" s="71">
        <f t="shared" si="53"/>
        <v>0</v>
      </c>
      <c r="AA79" s="70">
        <f t="shared" si="54"/>
        <v>0</v>
      </c>
      <c r="AB79" s="71">
        <f t="shared" si="55"/>
        <v>0</v>
      </c>
      <c r="AC79" s="70">
        <f t="shared" si="56"/>
        <v>0</v>
      </c>
      <c r="AD79" s="71">
        <f t="shared" si="57"/>
        <v>0</v>
      </c>
      <c r="AE79" s="70">
        <f t="shared" si="58"/>
        <v>0</v>
      </c>
      <c r="AF79" s="71">
        <f t="shared" si="59"/>
        <v>0</v>
      </c>
      <c r="AG79" s="70">
        <f t="shared" si="60"/>
        <v>0</v>
      </c>
      <c r="AH79" s="71">
        <f t="shared" si="61"/>
        <v>0</v>
      </c>
    </row>
    <row r="80" spans="1:19" ht="15.75" customHeight="1" hidden="1" thickBot="1" thickTop="1">
      <c r="A80" s="133" t="s">
        <v>102</v>
      </c>
      <c r="B80" s="134" t="str">
        <f>IF(B70&gt;"",B70,"")</f>
        <v>Veera Välimäki</v>
      </c>
      <c r="C80" s="134" t="str">
        <f>IF(B71&gt;"",B71,"")</f>
        <v>Marite Kallasorg</v>
      </c>
      <c r="D80" s="135"/>
      <c r="E80" s="136"/>
      <c r="F80" s="498"/>
      <c r="G80" s="499"/>
      <c r="H80" s="498"/>
      <c r="I80" s="499"/>
      <c r="J80" s="498"/>
      <c r="K80" s="499"/>
      <c r="L80" s="498"/>
      <c r="M80" s="499"/>
      <c r="N80" s="498"/>
      <c r="O80" s="499"/>
      <c r="P80" s="137">
        <f t="shared" si="46"/>
      </c>
      <c r="Q80" s="138">
        <f t="shared" si="47"/>
      </c>
      <c r="R80" s="142">
        <f t="shared" si="48"/>
        <v>0</v>
      </c>
      <c r="S80" s="143">
        <f t="shared" si="49"/>
        <v>0</v>
      </c>
    </row>
    <row r="81" spans="1:19" ht="16.5" customHeight="1" hidden="1" thickBot="1" thickTop="1">
      <c r="A81" s="133" t="s">
        <v>27</v>
      </c>
      <c r="B81" s="134" t="str">
        <f>IF(B68&gt;"",B68,"")</f>
        <v>Julia Piliptshuk</v>
      </c>
      <c r="C81" s="134" t="str">
        <f>IF(B69&gt;"",B69,"")</f>
        <v>Emma Rolig</v>
      </c>
      <c r="D81" s="141"/>
      <c r="E81" s="136"/>
      <c r="F81" s="522"/>
      <c r="G81" s="477"/>
      <c r="H81" s="522"/>
      <c r="I81" s="477"/>
      <c r="J81" s="522"/>
      <c r="K81" s="477"/>
      <c r="L81" s="494"/>
      <c r="M81" s="495"/>
      <c r="N81" s="494"/>
      <c r="O81" s="495"/>
      <c r="P81" s="137">
        <f t="shared" si="46"/>
      </c>
      <c r="Q81" s="138">
        <f t="shared" si="47"/>
      </c>
      <c r="R81" s="142">
        <f t="shared" si="48"/>
        <v>0</v>
      </c>
      <c r="S81" s="143">
        <f t="shared" si="49"/>
        <v>0</v>
      </c>
    </row>
    <row r="82" spans="1:19" ht="15.75" customHeight="1" hidden="1" thickBot="1">
      <c r="A82" s="133" t="s">
        <v>29</v>
      </c>
      <c r="B82" s="144" t="str">
        <f>IF(B69&gt;"",B69,"")</f>
        <v>Emma Rolig</v>
      </c>
      <c r="C82" s="144" t="str">
        <f>IF(B70&gt;"",B70,"")</f>
        <v>Veera Välimäki</v>
      </c>
      <c r="D82" s="145"/>
      <c r="E82" s="146"/>
      <c r="F82" s="496"/>
      <c r="G82" s="497"/>
      <c r="H82" s="496"/>
      <c r="I82" s="497"/>
      <c r="J82" s="496"/>
      <c r="K82" s="497"/>
      <c r="L82" s="496"/>
      <c r="M82" s="497"/>
      <c r="N82" s="496"/>
      <c r="O82" s="497"/>
      <c r="P82" s="137">
        <f t="shared" si="46"/>
      </c>
      <c r="Q82" s="138">
        <f t="shared" si="47"/>
      </c>
      <c r="R82" s="142">
        <f t="shared" si="48"/>
        <v>0</v>
      </c>
      <c r="S82" s="143">
        <f t="shared" si="49"/>
        <v>0</v>
      </c>
    </row>
    <row r="83" spans="1:22" ht="15" customHeight="1" hidden="1" thickTop="1">
      <c r="A83" s="147" t="s">
        <v>28</v>
      </c>
      <c r="B83" s="148" t="str">
        <f>IF(B67&gt;"",B67,"")</f>
        <v>Julia Kirpu</v>
      </c>
      <c r="C83" s="148" t="str">
        <f>IF(B68&gt;"",B68,"")</f>
        <v>Julia Piliptshuk</v>
      </c>
      <c r="D83" s="149"/>
      <c r="E83" s="150"/>
      <c r="F83" s="505"/>
      <c r="G83" s="506"/>
      <c r="H83" s="505"/>
      <c r="I83" s="506"/>
      <c r="J83" s="505"/>
      <c r="K83" s="506"/>
      <c r="L83" s="505"/>
      <c r="M83" s="506"/>
      <c r="N83" s="505"/>
      <c r="O83" s="506"/>
      <c r="P83" s="151">
        <f t="shared" si="46"/>
      </c>
      <c r="Q83" s="152">
        <f t="shared" si="47"/>
      </c>
      <c r="R83" s="153">
        <f t="shared" si="48"/>
        <v>0</v>
      </c>
      <c r="S83" s="154">
        <f t="shared" si="49"/>
        <v>0</v>
      </c>
      <c r="T83" s="531" t="s">
        <v>15</v>
      </c>
      <c r="U83" s="539"/>
      <c r="V83" s="19" t="s">
        <v>16</v>
      </c>
    </row>
    <row r="84" spans="1:22" ht="15" hidden="1">
      <c r="A84" s="20" t="s">
        <v>8</v>
      </c>
      <c r="B84" s="77" t="s">
        <v>83</v>
      </c>
      <c r="C84" s="78" t="s">
        <v>53</v>
      </c>
      <c r="D84" s="21"/>
      <c r="E84" s="22"/>
      <c r="F84" s="23">
        <f>+P94</f>
      </c>
      <c r="G84" s="24">
        <f>+Q94</f>
      </c>
      <c r="H84" s="23">
        <f>P90</f>
      </c>
      <c r="I84" s="24">
        <f>Q90</f>
      </c>
      <c r="J84" s="23">
        <f>P92</f>
      </c>
      <c r="K84" s="24">
        <f>Q92</f>
      </c>
      <c r="L84" s="23"/>
      <c r="M84" s="24"/>
      <c r="N84" s="25">
        <f>IF(SUM(D84:M84)=0,"",COUNTIF(E84:E87,"3"))</f>
      </c>
      <c r="O84" s="26">
        <f>IF(SUM(E84:N84)=0,"",COUNTIF(D84:D87,"3"))</f>
      </c>
      <c r="P84" s="27">
        <f>IF(SUM(D84:M84)=0,"",SUM(E84:E87))</f>
      </c>
      <c r="Q84" s="28">
        <f>IF(SUM(D84:M84)=0,"",SUM(D84:D87))</f>
      </c>
      <c r="R84" s="464"/>
      <c r="S84" s="465"/>
      <c r="T84" s="29">
        <f>+T90+T92+T94</f>
        <v>0</v>
      </c>
      <c r="U84" s="29">
        <f>+U90+U92+U94</f>
        <v>0</v>
      </c>
      <c r="V84" s="30">
        <f>+T84-U84</f>
        <v>0</v>
      </c>
    </row>
    <row r="85" spans="1:22" ht="15" hidden="1">
      <c r="A85" s="31" t="s">
        <v>9</v>
      </c>
      <c r="B85" s="77" t="s">
        <v>71</v>
      </c>
      <c r="C85" s="78" t="s">
        <v>68</v>
      </c>
      <c r="D85" s="32">
        <f>+Q94</f>
      </c>
      <c r="E85" s="33">
        <f>+P94</f>
      </c>
      <c r="F85" s="34"/>
      <c r="G85" s="35"/>
      <c r="H85" s="32">
        <f>P93</f>
      </c>
      <c r="I85" s="33">
        <f>Q93</f>
      </c>
      <c r="J85" s="32">
        <f>P91</f>
      </c>
      <c r="K85" s="33">
        <f>Q91</f>
      </c>
      <c r="L85" s="32"/>
      <c r="M85" s="33"/>
      <c r="N85" s="25">
        <f>IF(SUM(D85:M85)=0,"",COUNTIF(G84:G87,"3"))</f>
      </c>
      <c r="O85" s="26">
        <f>IF(SUM(E85:N85)=0,"",COUNTIF(F84:F87,"3"))</f>
      </c>
      <c r="P85" s="27">
        <f>IF(SUM(D85:M85)=0,"",SUM(G84:G87))</f>
      </c>
      <c r="Q85" s="28">
        <f>IF(SUM(D85:M85)=0,"",SUM(F84:F87))</f>
      </c>
      <c r="R85" s="464"/>
      <c r="S85" s="465"/>
      <c r="T85" s="29">
        <f>+T91+T93+U94</f>
        <v>0</v>
      </c>
      <c r="U85" s="29">
        <f>+U91+U93+T94</f>
        <v>0</v>
      </c>
      <c r="V85" s="30">
        <f>+T85-U85</f>
        <v>0</v>
      </c>
    </row>
    <row r="86" spans="1:22" ht="15" hidden="1">
      <c r="A86" s="31" t="s">
        <v>10</v>
      </c>
      <c r="B86" s="77" t="s">
        <v>91</v>
      </c>
      <c r="C86" s="78" t="s">
        <v>18</v>
      </c>
      <c r="D86" s="32">
        <f>+Q90</f>
      </c>
      <c r="E86" s="33">
        <f>+P90</f>
      </c>
      <c r="F86" s="32">
        <f>Q93</f>
      </c>
      <c r="G86" s="33">
        <f>P93</f>
      </c>
      <c r="H86" s="34"/>
      <c r="I86" s="35"/>
      <c r="J86" s="32">
        <f>P95</f>
      </c>
      <c r="K86" s="33">
        <f>Q95</f>
      </c>
      <c r="L86" s="32"/>
      <c r="M86" s="33"/>
      <c r="N86" s="25">
        <f>IF(SUM(D86:M86)=0,"",COUNTIF(I84:I87,"3"))</f>
      </c>
      <c r="O86" s="26">
        <f>IF(SUM(E86:N86)=0,"",COUNTIF(H84:H87,"3"))</f>
      </c>
      <c r="P86" s="27">
        <f>IF(SUM(D86:M86)=0,"",SUM(I84:I87))</f>
      </c>
      <c r="Q86" s="28">
        <f>IF(SUM(D86:M86)=0,"",SUM(H84:H87))</f>
      </c>
      <c r="R86" s="464"/>
      <c r="S86" s="465"/>
      <c r="T86" s="29">
        <f>+U90+U93+T95</f>
        <v>0</v>
      </c>
      <c r="U86" s="29">
        <f>+T90+T93+U95</f>
        <v>0</v>
      </c>
      <c r="V86" s="30">
        <f>+T86-U86</f>
        <v>0</v>
      </c>
    </row>
    <row r="87" spans="1:22" ht="15" hidden="1">
      <c r="A87" s="31" t="s">
        <v>11</v>
      </c>
      <c r="B87" s="79" t="s">
        <v>73</v>
      </c>
      <c r="C87" s="78" t="s">
        <v>54</v>
      </c>
      <c r="D87" s="32">
        <f>Q92</f>
      </c>
      <c r="E87" s="33">
        <f>P92</f>
      </c>
      <c r="F87" s="32">
        <f>Q91</f>
      </c>
      <c r="G87" s="33">
        <f>P91</f>
      </c>
      <c r="H87" s="32">
        <f>Q95</f>
      </c>
      <c r="I87" s="33">
        <f>P95</f>
      </c>
      <c r="J87" s="34"/>
      <c r="K87" s="35"/>
      <c r="L87" s="32"/>
      <c r="M87" s="33"/>
      <c r="N87" s="25">
        <f>IF(SUM(D87:M87)=0,"",COUNTIF(K84:K87,"3"))</f>
      </c>
      <c r="O87" s="26">
        <f>IF(SUM(E87:N87)=0,"",COUNTIF(J84:J87,"3"))</f>
      </c>
      <c r="P87" s="27">
        <f>IF(SUM(D87:M88)=0,"",SUM(K84:K87))</f>
      </c>
      <c r="Q87" s="28">
        <f>IF(SUM(D87:M87)=0,"",SUM(J84:J87))</f>
      </c>
      <c r="R87" s="464"/>
      <c r="S87" s="465"/>
      <c r="T87" s="29">
        <f>+U91+U92+U95</f>
        <v>0</v>
      </c>
      <c r="U87" s="29">
        <f>+T91+T92+T95</f>
        <v>0</v>
      </c>
      <c r="V87" s="30">
        <f>+T87-U87</f>
        <v>0</v>
      </c>
    </row>
    <row r="88" spans="1:24" ht="15" hidden="1" thickTop="1">
      <c r="A88" s="36"/>
      <c r="B88" s="37" t="s">
        <v>32</v>
      </c>
      <c r="C88" s="80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  <c r="S88" s="40"/>
      <c r="T88" s="41"/>
      <c r="U88" s="42" t="s">
        <v>22</v>
      </c>
      <c r="V88" s="43">
        <f>SUM(V84:V87)</f>
        <v>0</v>
      </c>
      <c r="W88" s="42" t="str">
        <f>IF(V88=0,"OK","Virhe")</f>
        <v>OK</v>
      </c>
      <c r="X88" s="44"/>
    </row>
    <row r="89" spans="1:22" ht="15" hidden="1" thickBot="1">
      <c r="A89" s="45"/>
      <c r="B89" s="81" t="s">
        <v>41</v>
      </c>
      <c r="C89" s="82"/>
      <c r="D89" s="72" t="s">
        <v>39</v>
      </c>
      <c r="E89" s="73"/>
      <c r="F89" s="466" t="s">
        <v>42</v>
      </c>
      <c r="G89" s="467"/>
      <c r="H89" s="468" t="s">
        <v>43</v>
      </c>
      <c r="I89" s="467"/>
      <c r="J89" s="468" t="s">
        <v>44</v>
      </c>
      <c r="K89" s="467"/>
      <c r="L89" s="468" t="s">
        <v>45</v>
      </c>
      <c r="M89" s="467"/>
      <c r="N89" s="468" t="s">
        <v>46</v>
      </c>
      <c r="O89" s="467"/>
      <c r="P89" s="469" t="s">
        <v>23</v>
      </c>
      <c r="Q89" s="536"/>
      <c r="S89" s="47"/>
      <c r="T89" s="48" t="s">
        <v>15</v>
      </c>
      <c r="U89" s="49"/>
      <c r="V89" s="19" t="s">
        <v>16</v>
      </c>
    </row>
    <row r="90" spans="1:34" ht="15" hidden="1">
      <c r="A90" s="50" t="s">
        <v>24</v>
      </c>
      <c r="B90" s="83" t="str">
        <f>IF(B84&gt;"",B84,"")</f>
        <v>Joakim Tyfvander</v>
      </c>
      <c r="C90" s="83" t="str">
        <f>IF(B86&gt;"",B86,"")</f>
        <v>Niklas Taanila</v>
      </c>
      <c r="D90" s="74">
        <v>4</v>
      </c>
      <c r="E90" s="51"/>
      <c r="F90" s="462"/>
      <c r="G90" s="463"/>
      <c r="H90" s="519"/>
      <c r="I90" s="520"/>
      <c r="J90" s="519"/>
      <c r="K90" s="520"/>
      <c r="L90" s="519"/>
      <c r="M90" s="520"/>
      <c r="N90" s="521"/>
      <c r="O90" s="520"/>
      <c r="P90" s="52">
        <f aca="true" t="shared" si="62" ref="P90:P95">IF(COUNT(F90:N90)=0,"",COUNTIF(F90:N90,"&gt;=0"))</f>
      </c>
      <c r="Q90" s="53">
        <f aca="true" t="shared" si="63" ref="Q90:Q95">IF(COUNT(F90:N90)=0,"",(IF(LEFT(F90,1)="-",1,0)+IF(LEFT(H90,1)="-",1,0)+IF(LEFT(J90,1)="-",1,0)+IF(LEFT(L90,1)="-",1,0)+IF(LEFT(N90,1)="-",1,0)))</f>
      </c>
      <c r="R90" s="54"/>
      <c r="S90" s="55"/>
      <c r="T90" s="56">
        <f aca="true" t="shared" si="64" ref="T90:U95">+Y90+AA90+AC90+AE90+AG90</f>
        <v>0</v>
      </c>
      <c r="U90" s="57">
        <f t="shared" si="64"/>
        <v>0</v>
      </c>
      <c r="V90" s="58">
        <f aca="true" t="shared" si="65" ref="V90:V95">+T90-U90</f>
        <v>0</v>
      </c>
      <c r="Y90" s="59">
        <f aca="true" t="shared" si="66" ref="Y90:Y95">IF(F90="",0,IF(LEFT(F90,1)="-",ABS(F90),(IF(F90&gt;9,F90+2,11))))</f>
        <v>0</v>
      </c>
      <c r="Z90" s="60">
        <f aca="true" t="shared" si="67" ref="Z90:Z95">IF(F90="",0,IF(LEFT(F90,1)="-",(IF(ABS(F90)&gt;9,(ABS(F90)+2),11)),F90))</f>
        <v>0</v>
      </c>
      <c r="AA90" s="59">
        <f aca="true" t="shared" si="68" ref="AA90:AA95">IF(H90="",0,IF(LEFT(H90,1)="-",ABS(H90),(IF(H90&gt;9,H90+2,11))))</f>
        <v>0</v>
      </c>
      <c r="AB90" s="60">
        <f aca="true" t="shared" si="69" ref="AB90:AB95">IF(H90="",0,IF(LEFT(H90,1)="-",(IF(ABS(H90)&gt;9,(ABS(H90)+2),11)),H90))</f>
        <v>0</v>
      </c>
      <c r="AC90" s="59">
        <f aca="true" t="shared" si="70" ref="AC90:AC95">IF(J90="",0,IF(LEFT(J90,1)="-",ABS(J90),(IF(J90&gt;9,J90+2,11))))</f>
        <v>0</v>
      </c>
      <c r="AD90" s="60">
        <f aca="true" t="shared" si="71" ref="AD90:AD95">IF(J90="",0,IF(LEFT(J90,1)="-",(IF(ABS(J90)&gt;9,(ABS(J90)+2),11)),J90))</f>
        <v>0</v>
      </c>
      <c r="AE90" s="59">
        <f aca="true" t="shared" si="72" ref="AE90:AE95">IF(L90="",0,IF(LEFT(L90,1)="-",ABS(L90),(IF(L90&gt;9,L90+2,11))))</f>
        <v>0</v>
      </c>
      <c r="AF90" s="60">
        <f aca="true" t="shared" si="73" ref="AF90:AF95">IF(L90="",0,IF(LEFT(L90,1)="-",(IF(ABS(L90)&gt;9,(ABS(L90)+2),11)),L90))</f>
        <v>0</v>
      </c>
      <c r="AG90" s="59">
        <f aca="true" t="shared" si="74" ref="AG90:AG95">IF(N90="",0,IF(LEFT(N90,1)="-",ABS(N90),(IF(N90&gt;9,N90+2,11))))</f>
        <v>0</v>
      </c>
      <c r="AH90" s="60">
        <f aca="true" t="shared" si="75" ref="AH90:AH95">IF(N90="",0,IF(LEFT(N90,1)="-",(IF(ABS(N90)&gt;9,(ABS(N90)+2),11)),N90))</f>
        <v>0</v>
      </c>
    </row>
    <row r="91" spans="1:34" ht="15" hidden="1">
      <c r="A91" s="50" t="s">
        <v>25</v>
      </c>
      <c r="B91" s="83" t="s">
        <v>71</v>
      </c>
      <c r="C91" s="83" t="str">
        <f>IF(B87&gt;"",B87,"")</f>
        <v>Andre Rodriguez</v>
      </c>
      <c r="D91" s="75">
        <v>1</v>
      </c>
      <c r="E91" s="51"/>
      <c r="F91" s="513"/>
      <c r="G91" s="514"/>
      <c r="H91" s="513"/>
      <c r="I91" s="514"/>
      <c r="J91" s="513"/>
      <c r="K91" s="514"/>
      <c r="L91" s="513"/>
      <c r="M91" s="514"/>
      <c r="N91" s="513"/>
      <c r="O91" s="514"/>
      <c r="P91" s="52">
        <f t="shared" si="62"/>
      </c>
      <c r="Q91" s="53">
        <f t="shared" si="63"/>
      </c>
      <c r="R91" s="61"/>
      <c r="S91" s="62"/>
      <c r="T91" s="56">
        <f t="shared" si="64"/>
        <v>0</v>
      </c>
      <c r="U91" s="57">
        <f t="shared" si="64"/>
        <v>0</v>
      </c>
      <c r="V91" s="58">
        <f t="shared" si="65"/>
        <v>0</v>
      </c>
      <c r="Y91" s="63">
        <f t="shared" si="66"/>
        <v>0</v>
      </c>
      <c r="Z91" s="64">
        <f t="shared" si="67"/>
        <v>0</v>
      </c>
      <c r="AA91" s="63">
        <f t="shared" si="68"/>
        <v>0</v>
      </c>
      <c r="AB91" s="64">
        <f t="shared" si="69"/>
        <v>0</v>
      </c>
      <c r="AC91" s="63">
        <f t="shared" si="70"/>
        <v>0</v>
      </c>
      <c r="AD91" s="64">
        <f t="shared" si="71"/>
        <v>0</v>
      </c>
      <c r="AE91" s="63">
        <f t="shared" si="72"/>
        <v>0</v>
      </c>
      <c r="AF91" s="64">
        <f t="shared" si="73"/>
        <v>0</v>
      </c>
      <c r="AG91" s="63">
        <f t="shared" si="74"/>
        <v>0</v>
      </c>
      <c r="AH91" s="64">
        <f t="shared" si="75"/>
        <v>0</v>
      </c>
    </row>
    <row r="92" spans="1:34" ht="15.75" hidden="1" thickBot="1">
      <c r="A92" s="50" t="s">
        <v>26</v>
      </c>
      <c r="B92" s="84" t="s">
        <v>83</v>
      </c>
      <c r="C92" s="84" t="str">
        <f>IF(B87&gt;"",B87,"")</f>
        <v>Andre Rodriguez</v>
      </c>
      <c r="D92" s="72">
        <v>3</v>
      </c>
      <c r="E92" s="46"/>
      <c r="F92" s="517"/>
      <c r="G92" s="518"/>
      <c r="H92" s="517"/>
      <c r="I92" s="518"/>
      <c r="J92" s="517"/>
      <c r="K92" s="518"/>
      <c r="L92" s="517"/>
      <c r="M92" s="518"/>
      <c r="N92" s="517"/>
      <c r="O92" s="518"/>
      <c r="P92" s="52">
        <f t="shared" si="62"/>
      </c>
      <c r="Q92" s="53">
        <f t="shared" si="63"/>
      </c>
      <c r="R92" s="61"/>
      <c r="S92" s="62"/>
      <c r="T92" s="56">
        <f t="shared" si="64"/>
        <v>0</v>
      </c>
      <c r="U92" s="57">
        <f t="shared" si="64"/>
        <v>0</v>
      </c>
      <c r="V92" s="58">
        <f t="shared" si="65"/>
        <v>0</v>
      </c>
      <c r="Y92" s="63">
        <f t="shared" si="66"/>
        <v>0</v>
      </c>
      <c r="Z92" s="64">
        <f t="shared" si="67"/>
        <v>0</v>
      </c>
      <c r="AA92" s="63">
        <f t="shared" si="68"/>
        <v>0</v>
      </c>
      <c r="AB92" s="64">
        <f t="shared" si="69"/>
        <v>0</v>
      </c>
      <c r="AC92" s="63">
        <f t="shared" si="70"/>
        <v>0</v>
      </c>
      <c r="AD92" s="64">
        <f t="shared" si="71"/>
        <v>0</v>
      </c>
      <c r="AE92" s="63">
        <f t="shared" si="72"/>
        <v>0</v>
      </c>
      <c r="AF92" s="64">
        <f t="shared" si="73"/>
        <v>0</v>
      </c>
      <c r="AG92" s="63">
        <f t="shared" si="74"/>
        <v>0</v>
      </c>
      <c r="AH92" s="64">
        <f t="shared" si="75"/>
        <v>0</v>
      </c>
    </row>
    <row r="93" spans="1:34" ht="15" hidden="1">
      <c r="A93" s="50" t="s">
        <v>27</v>
      </c>
      <c r="B93" s="83" t="s">
        <v>71</v>
      </c>
      <c r="C93" s="83" t="str">
        <f>IF(B86&gt;"",B86,"")</f>
        <v>Niklas Taanila</v>
      </c>
      <c r="D93" s="74">
        <v>4</v>
      </c>
      <c r="E93" s="51"/>
      <c r="F93" s="519"/>
      <c r="G93" s="520"/>
      <c r="H93" s="519"/>
      <c r="I93" s="520"/>
      <c r="J93" s="519"/>
      <c r="K93" s="520"/>
      <c r="L93" s="519"/>
      <c r="M93" s="520"/>
      <c r="N93" s="519"/>
      <c r="O93" s="520"/>
      <c r="P93" s="52">
        <f t="shared" si="62"/>
      </c>
      <c r="Q93" s="53">
        <f t="shared" si="63"/>
      </c>
      <c r="R93" s="61"/>
      <c r="S93" s="62"/>
      <c r="T93" s="56">
        <f t="shared" si="64"/>
        <v>0</v>
      </c>
      <c r="U93" s="57">
        <f t="shared" si="64"/>
        <v>0</v>
      </c>
      <c r="V93" s="58">
        <f t="shared" si="65"/>
        <v>0</v>
      </c>
      <c r="Y93" s="63">
        <f t="shared" si="66"/>
        <v>0</v>
      </c>
      <c r="Z93" s="64">
        <f t="shared" si="67"/>
        <v>0</v>
      </c>
      <c r="AA93" s="63">
        <f t="shared" si="68"/>
        <v>0</v>
      </c>
      <c r="AB93" s="64">
        <f t="shared" si="69"/>
        <v>0</v>
      </c>
      <c r="AC93" s="63">
        <f t="shared" si="70"/>
        <v>0</v>
      </c>
      <c r="AD93" s="64">
        <f t="shared" si="71"/>
        <v>0</v>
      </c>
      <c r="AE93" s="63">
        <f t="shared" si="72"/>
        <v>0</v>
      </c>
      <c r="AF93" s="64">
        <f t="shared" si="73"/>
        <v>0</v>
      </c>
      <c r="AG93" s="63">
        <f t="shared" si="74"/>
        <v>0</v>
      </c>
      <c r="AH93" s="64">
        <f t="shared" si="75"/>
        <v>0</v>
      </c>
    </row>
    <row r="94" spans="1:34" ht="15" hidden="1">
      <c r="A94" s="50" t="s">
        <v>28</v>
      </c>
      <c r="B94" s="83" t="s">
        <v>83</v>
      </c>
      <c r="C94" s="83" t="str">
        <f>IF(B85&gt;"",B85,"")</f>
        <v>Mario Link</v>
      </c>
      <c r="D94" s="75">
        <v>3</v>
      </c>
      <c r="E94" s="51"/>
      <c r="F94" s="513"/>
      <c r="G94" s="514"/>
      <c r="H94" s="513"/>
      <c r="I94" s="514"/>
      <c r="J94" s="461"/>
      <c r="K94" s="514"/>
      <c r="L94" s="513"/>
      <c r="M94" s="514"/>
      <c r="N94" s="513"/>
      <c r="O94" s="514"/>
      <c r="P94" s="52">
        <f t="shared" si="62"/>
      </c>
      <c r="Q94" s="53">
        <f t="shared" si="63"/>
      </c>
      <c r="R94" s="61"/>
      <c r="S94" s="62"/>
      <c r="T94" s="56">
        <f t="shared" si="64"/>
        <v>0</v>
      </c>
      <c r="U94" s="57">
        <f t="shared" si="64"/>
        <v>0</v>
      </c>
      <c r="V94" s="58">
        <f t="shared" si="65"/>
        <v>0</v>
      </c>
      <c r="Y94" s="63">
        <f t="shared" si="66"/>
        <v>0</v>
      </c>
      <c r="Z94" s="64">
        <f t="shared" si="67"/>
        <v>0</v>
      </c>
      <c r="AA94" s="63">
        <f t="shared" si="68"/>
        <v>0</v>
      </c>
      <c r="AB94" s="64">
        <f t="shared" si="69"/>
        <v>0</v>
      </c>
      <c r="AC94" s="63">
        <f t="shared" si="70"/>
        <v>0</v>
      </c>
      <c r="AD94" s="64">
        <f t="shared" si="71"/>
        <v>0</v>
      </c>
      <c r="AE94" s="63">
        <f t="shared" si="72"/>
        <v>0</v>
      </c>
      <c r="AF94" s="64">
        <f t="shared" si="73"/>
        <v>0</v>
      </c>
      <c r="AG94" s="63">
        <f t="shared" si="74"/>
        <v>0</v>
      </c>
      <c r="AH94" s="64">
        <f t="shared" si="75"/>
        <v>0</v>
      </c>
    </row>
    <row r="95" spans="1:34" ht="15.75" hidden="1" thickBot="1">
      <c r="A95" s="65" t="s">
        <v>29</v>
      </c>
      <c r="B95" s="85" t="s">
        <v>91</v>
      </c>
      <c r="C95" s="85" t="str">
        <f>IF(B87&gt;"",B87,"")</f>
        <v>Andre Rodriguez</v>
      </c>
      <c r="D95" s="76">
        <v>2</v>
      </c>
      <c r="E95" s="66"/>
      <c r="F95" s="515"/>
      <c r="G95" s="516"/>
      <c r="H95" s="515"/>
      <c r="I95" s="516"/>
      <c r="J95" s="515"/>
      <c r="K95" s="516"/>
      <c r="L95" s="515"/>
      <c r="M95" s="516"/>
      <c r="N95" s="515"/>
      <c r="O95" s="516"/>
      <c r="P95" s="67">
        <f t="shared" si="62"/>
      </c>
      <c r="Q95" s="68">
        <f t="shared" si="63"/>
      </c>
      <c r="R95" s="69"/>
      <c r="S95" s="12"/>
      <c r="T95" s="56">
        <f t="shared" si="64"/>
        <v>0</v>
      </c>
      <c r="U95" s="57">
        <f t="shared" si="64"/>
        <v>0</v>
      </c>
      <c r="V95" s="58">
        <f t="shared" si="65"/>
        <v>0</v>
      </c>
      <c r="Y95" s="70">
        <f t="shared" si="66"/>
        <v>0</v>
      </c>
      <c r="Z95" s="71">
        <f t="shared" si="67"/>
        <v>0</v>
      </c>
      <c r="AA95" s="70">
        <f t="shared" si="68"/>
        <v>0</v>
      </c>
      <c r="AB95" s="71">
        <f t="shared" si="69"/>
        <v>0</v>
      </c>
      <c r="AC95" s="70">
        <f t="shared" si="70"/>
        <v>0</v>
      </c>
      <c r="AD95" s="71">
        <f t="shared" si="71"/>
        <v>0</v>
      </c>
      <c r="AE95" s="70">
        <f t="shared" si="72"/>
        <v>0</v>
      </c>
      <c r="AF95" s="71">
        <f t="shared" si="73"/>
        <v>0</v>
      </c>
      <c r="AG95" s="70">
        <f t="shared" si="74"/>
        <v>0</v>
      </c>
      <c r="AH95" s="71">
        <f t="shared" si="75"/>
        <v>0</v>
      </c>
    </row>
    <row r="96" spans="2:3" ht="15.75" hidden="1" thickBot="1" thickTop="1">
      <c r="B96" s="86"/>
      <c r="C96" s="86"/>
    </row>
    <row r="97" spans="1:19" ht="16.5" hidden="1" thickBot="1" thickTop="1">
      <c r="A97" s="3"/>
      <c r="B97" s="87" t="s">
        <v>48</v>
      </c>
      <c r="C97" s="88" t="s">
        <v>89</v>
      </c>
      <c r="D97" s="4"/>
      <c r="E97" s="88"/>
      <c r="F97" s="5"/>
      <c r="G97" s="4"/>
      <c r="H97" s="93" t="s">
        <v>55</v>
      </c>
      <c r="I97" s="6"/>
      <c r="J97" s="530" t="s">
        <v>90</v>
      </c>
      <c r="K97" s="296"/>
      <c r="L97" s="296"/>
      <c r="M97" s="267"/>
      <c r="N97" s="7"/>
      <c r="O97" s="8"/>
      <c r="P97" s="523" t="s">
        <v>57</v>
      </c>
      <c r="Q97" s="524"/>
      <c r="R97" s="524"/>
      <c r="S97" s="525"/>
    </row>
    <row r="98" spans="1:19" ht="15.75" hidden="1" thickBot="1">
      <c r="A98" s="9"/>
      <c r="B98" s="89" t="str">
        <f>'[1]Kehi'!$F$11</f>
        <v>SPTL ja Helsingin Piiri</v>
      </c>
      <c r="C98" s="90" t="s">
        <v>2</v>
      </c>
      <c r="D98" s="286"/>
      <c r="E98" s="287"/>
      <c r="F98" s="288"/>
      <c r="G98" s="289" t="s">
        <v>3</v>
      </c>
      <c r="H98" s="290"/>
      <c r="I98" s="290"/>
      <c r="J98" s="291">
        <f>'[1]Kehi'!$N$11</f>
        <v>38493</v>
      </c>
      <c r="K98" s="291"/>
      <c r="L98" s="291"/>
      <c r="M98" s="292"/>
      <c r="N98" s="10" t="s">
        <v>4</v>
      </c>
      <c r="O98" s="11"/>
      <c r="P98" s="537" t="s">
        <v>38</v>
      </c>
      <c r="Q98" s="294"/>
      <c r="R98" s="294"/>
      <c r="S98" s="538"/>
    </row>
    <row r="99" spans="1:22" ht="15" hidden="1" thickTop="1">
      <c r="A99" s="14"/>
      <c r="B99" s="91" t="s">
        <v>49</v>
      </c>
      <c r="C99" s="92" t="s">
        <v>50</v>
      </c>
      <c r="D99" s="474" t="s">
        <v>8</v>
      </c>
      <c r="E99" s="475"/>
      <c r="F99" s="474" t="s">
        <v>9</v>
      </c>
      <c r="G99" s="475"/>
      <c r="H99" s="474" t="s">
        <v>10</v>
      </c>
      <c r="I99" s="475"/>
      <c r="J99" s="474" t="s">
        <v>11</v>
      </c>
      <c r="K99" s="475"/>
      <c r="L99" s="474"/>
      <c r="M99" s="475"/>
      <c r="N99" s="15" t="s">
        <v>12</v>
      </c>
      <c r="O99" s="16" t="s">
        <v>13</v>
      </c>
      <c r="P99" s="17" t="s">
        <v>14</v>
      </c>
      <c r="Q99" s="18"/>
      <c r="R99" s="476" t="s">
        <v>47</v>
      </c>
      <c r="S99" s="417"/>
      <c r="T99" s="531" t="s">
        <v>15</v>
      </c>
      <c r="U99" s="539"/>
      <c r="V99" s="19" t="s">
        <v>16</v>
      </c>
    </row>
    <row r="100" spans="1:22" ht="15" hidden="1">
      <c r="A100" s="20" t="s">
        <v>8</v>
      </c>
      <c r="B100" s="77" t="s">
        <v>36</v>
      </c>
      <c r="C100" s="78" t="s">
        <v>0</v>
      </c>
      <c r="D100" s="21"/>
      <c r="E100" s="22"/>
      <c r="F100" s="23">
        <f>+P110</f>
      </c>
      <c r="G100" s="24">
        <f>+Q110</f>
      </c>
      <c r="H100" s="23">
        <f>P106</f>
      </c>
      <c r="I100" s="24">
        <f>Q106</f>
      </c>
      <c r="J100" s="23">
        <f>P108</f>
      </c>
      <c r="K100" s="24">
        <f>Q108</f>
      </c>
      <c r="L100" s="23"/>
      <c r="M100" s="24"/>
      <c r="N100" s="25">
        <f>IF(SUM(D100:M100)=0,"",COUNTIF(E100:E103,"3"))</f>
      </c>
      <c r="O100" s="26">
        <f>IF(SUM(E100:N100)=0,"",COUNTIF(D100:D103,"3"))</f>
      </c>
      <c r="P100" s="27">
        <f>IF(SUM(D100:M100)=0,"",SUM(E100:E103))</f>
      </c>
      <c r="Q100" s="28">
        <f>IF(SUM(D100:M100)=0,"",SUM(D100:D103))</f>
      </c>
      <c r="R100" s="464"/>
      <c r="S100" s="465"/>
      <c r="T100" s="29">
        <f>+T106+T108+T110</f>
        <v>0</v>
      </c>
      <c r="U100" s="29">
        <f>+U106+U108+U110</f>
        <v>0</v>
      </c>
      <c r="V100" s="30">
        <f>+T100-U100</f>
        <v>0</v>
      </c>
    </row>
    <row r="101" spans="1:22" ht="15" hidden="1">
      <c r="A101" s="31" t="s">
        <v>9</v>
      </c>
      <c r="B101" s="77" t="s">
        <v>92</v>
      </c>
      <c r="C101" s="78" t="s">
        <v>18</v>
      </c>
      <c r="D101" s="32">
        <f>+Q110</f>
      </c>
      <c r="E101" s="33">
        <f>+P110</f>
      </c>
      <c r="F101" s="34"/>
      <c r="G101" s="35"/>
      <c r="H101" s="32">
        <f>P109</f>
      </c>
      <c r="I101" s="33">
        <f>Q109</f>
      </c>
      <c r="J101" s="32">
        <f>P107</f>
      </c>
      <c r="K101" s="33">
        <f>Q107</f>
      </c>
      <c r="L101" s="32"/>
      <c r="M101" s="33"/>
      <c r="N101" s="25">
        <f>IF(SUM(D101:M101)=0,"",COUNTIF(G100:G103,"3"))</f>
      </c>
      <c r="O101" s="26">
        <f>IF(SUM(E101:N101)=0,"",COUNTIF(F100:F103,"3"))</f>
      </c>
      <c r="P101" s="27">
        <f>IF(SUM(D101:M101)=0,"",SUM(G100:G103))</f>
      </c>
      <c r="Q101" s="28">
        <f>IF(SUM(D101:M101)=0,"",SUM(F100:F103))</f>
      </c>
      <c r="R101" s="464"/>
      <c r="S101" s="465"/>
      <c r="T101" s="29">
        <f>+T107+T109+U110</f>
        <v>0</v>
      </c>
      <c r="U101" s="29">
        <f>+U107+U109+T110</f>
        <v>0</v>
      </c>
      <c r="V101" s="30">
        <f>+T101-U101</f>
        <v>0</v>
      </c>
    </row>
    <row r="102" spans="1:22" ht="15" hidden="1">
      <c r="A102" s="31" t="s">
        <v>10</v>
      </c>
      <c r="B102" s="77" t="s">
        <v>93</v>
      </c>
      <c r="C102" s="78" t="s">
        <v>31</v>
      </c>
      <c r="D102" s="32">
        <f>+Q106</f>
      </c>
      <c r="E102" s="33">
        <f>+P106</f>
      </c>
      <c r="F102" s="32">
        <f>Q109</f>
      </c>
      <c r="G102" s="33">
        <f>P109</f>
      </c>
      <c r="H102" s="34"/>
      <c r="I102" s="35"/>
      <c r="J102" s="32">
        <f>P111</f>
      </c>
      <c r="K102" s="33">
        <f>Q111</f>
      </c>
      <c r="L102" s="32"/>
      <c r="M102" s="33"/>
      <c r="N102" s="25">
        <f>IF(SUM(D102:M102)=0,"",COUNTIF(I100:I103,"3"))</f>
      </c>
      <c r="O102" s="26">
        <f>IF(SUM(E102:N102)=0,"",COUNTIF(H100:H103,"3"))</f>
      </c>
      <c r="P102" s="27">
        <f>IF(SUM(D102:M102)=0,"",SUM(I100:I103))</f>
      </c>
      <c r="Q102" s="28">
        <f>IF(SUM(D102:M102)=0,"",SUM(H100:H103))</f>
      </c>
      <c r="R102" s="464"/>
      <c r="S102" s="465"/>
      <c r="T102" s="29">
        <f>+U106+U109+T111</f>
        <v>0</v>
      </c>
      <c r="U102" s="29">
        <f>+T106+T109+U111</f>
        <v>0</v>
      </c>
      <c r="V102" s="30">
        <f>+T102-U102</f>
        <v>0</v>
      </c>
    </row>
    <row r="103" spans="1:22" ht="15" hidden="1">
      <c r="A103" s="31" t="s">
        <v>11</v>
      </c>
      <c r="B103" s="79" t="s">
        <v>85</v>
      </c>
      <c r="C103" s="78" t="s">
        <v>33</v>
      </c>
      <c r="D103" s="32">
        <f>Q108</f>
      </c>
      <c r="E103" s="33">
        <f>P108</f>
      </c>
      <c r="F103" s="32">
        <f>Q107</f>
      </c>
      <c r="G103" s="33">
        <f>P107</f>
      </c>
      <c r="H103" s="32">
        <f>Q111</f>
      </c>
      <c r="I103" s="33">
        <f>P111</f>
      </c>
      <c r="J103" s="34"/>
      <c r="K103" s="35"/>
      <c r="L103" s="32"/>
      <c r="M103" s="33"/>
      <c r="N103" s="25">
        <f>IF(SUM(D103:M103)=0,"",COUNTIF(K100:K103,"3"))</f>
      </c>
      <c r="O103" s="26">
        <f>IF(SUM(E103:N103)=0,"",COUNTIF(J100:J103,"3"))</f>
      </c>
      <c r="P103" s="27">
        <f>IF(SUM(D103:M104)=0,"",SUM(K100:K103))</f>
      </c>
      <c r="Q103" s="28">
        <f>IF(SUM(D103:M103)=0,"",SUM(J100:J103))</f>
      </c>
      <c r="R103" s="464"/>
      <c r="S103" s="465"/>
      <c r="T103" s="29">
        <f>+U107+U108+U111</f>
        <v>0</v>
      </c>
      <c r="U103" s="29">
        <f>+T107+T108+T111</f>
        <v>0</v>
      </c>
      <c r="V103" s="30">
        <f>+T103-U103</f>
        <v>0</v>
      </c>
    </row>
    <row r="104" spans="1:24" ht="15" hidden="1" thickTop="1">
      <c r="A104" s="36"/>
      <c r="B104" s="37" t="s">
        <v>32</v>
      </c>
      <c r="C104" s="80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  <c r="S104" s="40"/>
      <c r="T104" s="41"/>
      <c r="U104" s="42" t="s">
        <v>22</v>
      </c>
      <c r="V104" s="43">
        <f>SUM(V100:V103)</f>
        <v>0</v>
      </c>
      <c r="W104" s="42" t="str">
        <f>IF(V104=0,"OK","Virhe")</f>
        <v>OK</v>
      </c>
      <c r="X104" s="44"/>
    </row>
    <row r="105" spans="1:22" ht="15" hidden="1" thickBot="1">
      <c r="A105" s="45"/>
      <c r="B105" s="81" t="s">
        <v>41</v>
      </c>
      <c r="C105" s="82"/>
      <c r="D105" s="72" t="s">
        <v>39</v>
      </c>
      <c r="E105" s="73"/>
      <c r="F105" s="466" t="s">
        <v>42</v>
      </c>
      <c r="G105" s="467"/>
      <c r="H105" s="468" t="s">
        <v>43</v>
      </c>
      <c r="I105" s="467"/>
      <c r="J105" s="468" t="s">
        <v>44</v>
      </c>
      <c r="K105" s="467"/>
      <c r="L105" s="468" t="s">
        <v>45</v>
      </c>
      <c r="M105" s="467"/>
      <c r="N105" s="468" t="s">
        <v>46</v>
      </c>
      <c r="O105" s="467"/>
      <c r="P105" s="469" t="s">
        <v>23</v>
      </c>
      <c r="Q105" s="536"/>
      <c r="S105" s="47"/>
      <c r="T105" s="48" t="s">
        <v>15</v>
      </c>
      <c r="U105" s="49"/>
      <c r="V105" s="19" t="s">
        <v>16</v>
      </c>
    </row>
    <row r="106" spans="1:34" ht="15" hidden="1">
      <c r="A106" s="50" t="s">
        <v>24</v>
      </c>
      <c r="B106" s="83" t="str">
        <f>IF(B100&gt;"",B100,"")</f>
        <v>Pauli Hietikko</v>
      </c>
      <c r="C106" s="83" t="str">
        <f>IF(B102&gt;"",B102,"")</f>
        <v>Alo Peegel</v>
      </c>
      <c r="D106" s="74">
        <v>4</v>
      </c>
      <c r="E106" s="51"/>
      <c r="F106" s="462"/>
      <c r="G106" s="463"/>
      <c r="H106" s="519"/>
      <c r="I106" s="520"/>
      <c r="J106" s="519"/>
      <c r="K106" s="520"/>
      <c r="L106" s="519"/>
      <c r="M106" s="520"/>
      <c r="N106" s="521"/>
      <c r="O106" s="520"/>
      <c r="P106" s="52">
        <f aca="true" t="shared" si="76" ref="P106:P111">IF(COUNT(F106:N106)=0,"",COUNTIF(F106:N106,"&gt;=0"))</f>
      </c>
      <c r="Q106" s="53">
        <f aca="true" t="shared" si="77" ref="Q106:Q111">IF(COUNT(F106:N106)=0,"",(IF(LEFT(F106,1)="-",1,0)+IF(LEFT(H106,1)="-",1,0)+IF(LEFT(J106,1)="-",1,0)+IF(LEFT(L106,1)="-",1,0)+IF(LEFT(N106,1)="-",1,0)))</f>
      </c>
      <c r="R106" s="54"/>
      <c r="S106" s="55"/>
      <c r="T106" s="56">
        <f aca="true" t="shared" si="78" ref="T106:U111">+Y106+AA106+AC106+AE106+AG106</f>
        <v>0</v>
      </c>
      <c r="U106" s="57">
        <f t="shared" si="78"/>
        <v>0</v>
      </c>
      <c r="V106" s="58">
        <f aca="true" t="shared" si="79" ref="V106:V111">+T106-U106</f>
        <v>0</v>
      </c>
      <c r="Y106" s="59">
        <f aca="true" t="shared" si="80" ref="Y106:Y111">IF(F106="",0,IF(LEFT(F106,1)="-",ABS(F106),(IF(F106&gt;9,F106+2,11))))</f>
        <v>0</v>
      </c>
      <c r="Z106" s="60">
        <f aca="true" t="shared" si="81" ref="Z106:Z111">IF(F106="",0,IF(LEFT(F106,1)="-",(IF(ABS(F106)&gt;9,(ABS(F106)+2),11)),F106))</f>
        <v>0</v>
      </c>
      <c r="AA106" s="59">
        <f aca="true" t="shared" si="82" ref="AA106:AA111">IF(H106="",0,IF(LEFT(H106,1)="-",ABS(H106),(IF(H106&gt;9,H106+2,11))))</f>
        <v>0</v>
      </c>
      <c r="AB106" s="60">
        <f aca="true" t="shared" si="83" ref="AB106:AB111">IF(H106="",0,IF(LEFT(H106,1)="-",(IF(ABS(H106)&gt;9,(ABS(H106)+2),11)),H106))</f>
        <v>0</v>
      </c>
      <c r="AC106" s="59">
        <f aca="true" t="shared" si="84" ref="AC106:AC111">IF(J106="",0,IF(LEFT(J106,1)="-",ABS(J106),(IF(J106&gt;9,J106+2,11))))</f>
        <v>0</v>
      </c>
      <c r="AD106" s="60">
        <f aca="true" t="shared" si="85" ref="AD106:AD111">IF(J106="",0,IF(LEFT(J106,1)="-",(IF(ABS(J106)&gt;9,(ABS(J106)+2),11)),J106))</f>
        <v>0</v>
      </c>
      <c r="AE106" s="59">
        <f aca="true" t="shared" si="86" ref="AE106:AE111">IF(L106="",0,IF(LEFT(L106,1)="-",ABS(L106),(IF(L106&gt;9,L106+2,11))))</f>
        <v>0</v>
      </c>
      <c r="AF106" s="60">
        <f aca="true" t="shared" si="87" ref="AF106:AF111">IF(L106="",0,IF(LEFT(L106,1)="-",(IF(ABS(L106)&gt;9,(ABS(L106)+2),11)),L106))</f>
        <v>0</v>
      </c>
      <c r="AG106" s="59">
        <f aca="true" t="shared" si="88" ref="AG106:AG111">IF(N106="",0,IF(LEFT(N106,1)="-",ABS(N106),(IF(N106&gt;9,N106+2,11))))</f>
        <v>0</v>
      </c>
      <c r="AH106" s="60">
        <f aca="true" t="shared" si="89" ref="AH106:AH111">IF(N106="",0,IF(LEFT(N106,1)="-",(IF(ABS(N106)&gt;9,(ABS(N106)+2),11)),N106))</f>
        <v>0</v>
      </c>
    </row>
    <row r="107" spans="1:34" ht="15" hidden="1">
      <c r="A107" s="50" t="s">
        <v>25</v>
      </c>
      <c r="B107" s="83" t="str">
        <f>IF(B101&gt;"",B101,"")</f>
        <v>Olli Tiainen</v>
      </c>
      <c r="C107" s="83" t="str">
        <f>IF(B103&gt;"",B103,"")</f>
        <v>Erik Ekberg</v>
      </c>
      <c r="D107" s="75">
        <v>1</v>
      </c>
      <c r="E107" s="51"/>
      <c r="F107" s="513"/>
      <c r="G107" s="514"/>
      <c r="H107" s="513"/>
      <c r="I107" s="514"/>
      <c r="J107" s="513"/>
      <c r="K107" s="514"/>
      <c r="L107" s="513"/>
      <c r="M107" s="514"/>
      <c r="N107" s="513"/>
      <c r="O107" s="514"/>
      <c r="P107" s="52">
        <f t="shared" si="76"/>
      </c>
      <c r="Q107" s="53">
        <f t="shared" si="77"/>
      </c>
      <c r="R107" s="61"/>
      <c r="S107" s="62"/>
      <c r="T107" s="56">
        <f t="shared" si="78"/>
        <v>0</v>
      </c>
      <c r="U107" s="57">
        <f t="shared" si="78"/>
        <v>0</v>
      </c>
      <c r="V107" s="58">
        <f t="shared" si="79"/>
        <v>0</v>
      </c>
      <c r="Y107" s="63">
        <f t="shared" si="80"/>
        <v>0</v>
      </c>
      <c r="Z107" s="64">
        <f t="shared" si="81"/>
        <v>0</v>
      </c>
      <c r="AA107" s="63">
        <f t="shared" si="82"/>
        <v>0</v>
      </c>
      <c r="AB107" s="64">
        <f t="shared" si="83"/>
        <v>0</v>
      </c>
      <c r="AC107" s="63">
        <f t="shared" si="84"/>
        <v>0</v>
      </c>
      <c r="AD107" s="64">
        <f t="shared" si="85"/>
        <v>0</v>
      </c>
      <c r="AE107" s="63">
        <f t="shared" si="86"/>
        <v>0</v>
      </c>
      <c r="AF107" s="64">
        <f t="shared" si="87"/>
        <v>0</v>
      </c>
      <c r="AG107" s="63">
        <f t="shared" si="88"/>
        <v>0</v>
      </c>
      <c r="AH107" s="64">
        <f t="shared" si="89"/>
        <v>0</v>
      </c>
    </row>
    <row r="108" spans="1:34" ht="15.75" hidden="1" thickBot="1">
      <c r="A108" s="50" t="s">
        <v>26</v>
      </c>
      <c r="B108" s="84" t="str">
        <f>IF(B100&gt;"",B100,"")</f>
        <v>Pauli Hietikko</v>
      </c>
      <c r="C108" s="84" t="str">
        <f>IF(B103&gt;"",B103,"")</f>
        <v>Erik Ekberg</v>
      </c>
      <c r="D108" s="72">
        <v>3</v>
      </c>
      <c r="E108" s="46"/>
      <c r="F108" s="517"/>
      <c r="G108" s="518"/>
      <c r="H108" s="517"/>
      <c r="I108" s="518"/>
      <c r="J108" s="517"/>
      <c r="K108" s="518"/>
      <c r="L108" s="517"/>
      <c r="M108" s="518"/>
      <c r="N108" s="517"/>
      <c r="O108" s="518"/>
      <c r="P108" s="52">
        <f t="shared" si="76"/>
      </c>
      <c r="Q108" s="53">
        <f t="shared" si="77"/>
      </c>
      <c r="R108" s="61"/>
      <c r="S108" s="62"/>
      <c r="T108" s="56">
        <f t="shared" si="78"/>
        <v>0</v>
      </c>
      <c r="U108" s="57">
        <f t="shared" si="78"/>
        <v>0</v>
      </c>
      <c r="V108" s="58">
        <f t="shared" si="79"/>
        <v>0</v>
      </c>
      <c r="Y108" s="63">
        <f t="shared" si="80"/>
        <v>0</v>
      </c>
      <c r="Z108" s="64">
        <f t="shared" si="81"/>
        <v>0</v>
      </c>
      <c r="AA108" s="63">
        <f t="shared" si="82"/>
        <v>0</v>
      </c>
      <c r="AB108" s="64">
        <f t="shared" si="83"/>
        <v>0</v>
      </c>
      <c r="AC108" s="63">
        <f t="shared" si="84"/>
        <v>0</v>
      </c>
      <c r="AD108" s="64">
        <f t="shared" si="85"/>
        <v>0</v>
      </c>
      <c r="AE108" s="63">
        <f t="shared" si="86"/>
        <v>0</v>
      </c>
      <c r="AF108" s="64">
        <f t="shared" si="87"/>
        <v>0</v>
      </c>
      <c r="AG108" s="63">
        <f t="shared" si="88"/>
        <v>0</v>
      </c>
      <c r="AH108" s="64">
        <f t="shared" si="89"/>
        <v>0</v>
      </c>
    </row>
    <row r="109" spans="1:34" ht="15" hidden="1">
      <c r="A109" s="50" t="s">
        <v>27</v>
      </c>
      <c r="B109" s="83" t="str">
        <f>IF(B101&gt;"",B101,"")</f>
        <v>Olli Tiainen</v>
      </c>
      <c r="C109" s="83" t="str">
        <f>IF(B102&gt;"",B102,"")</f>
        <v>Alo Peegel</v>
      </c>
      <c r="D109" s="74">
        <v>4</v>
      </c>
      <c r="E109" s="51"/>
      <c r="F109" s="519"/>
      <c r="G109" s="520"/>
      <c r="H109" s="519"/>
      <c r="I109" s="520"/>
      <c r="J109" s="519"/>
      <c r="K109" s="520"/>
      <c r="L109" s="519"/>
      <c r="M109" s="520"/>
      <c r="N109" s="519"/>
      <c r="O109" s="520"/>
      <c r="P109" s="52">
        <f t="shared" si="76"/>
      </c>
      <c r="Q109" s="53">
        <f t="shared" si="77"/>
      </c>
      <c r="R109" s="61"/>
      <c r="S109" s="62"/>
      <c r="T109" s="56">
        <f t="shared" si="78"/>
        <v>0</v>
      </c>
      <c r="U109" s="57">
        <f t="shared" si="78"/>
        <v>0</v>
      </c>
      <c r="V109" s="58">
        <f t="shared" si="79"/>
        <v>0</v>
      </c>
      <c r="Y109" s="63">
        <f t="shared" si="80"/>
        <v>0</v>
      </c>
      <c r="Z109" s="64">
        <f t="shared" si="81"/>
        <v>0</v>
      </c>
      <c r="AA109" s="63">
        <f t="shared" si="82"/>
        <v>0</v>
      </c>
      <c r="AB109" s="64">
        <f t="shared" si="83"/>
        <v>0</v>
      </c>
      <c r="AC109" s="63">
        <f t="shared" si="84"/>
        <v>0</v>
      </c>
      <c r="AD109" s="64">
        <f t="shared" si="85"/>
        <v>0</v>
      </c>
      <c r="AE109" s="63">
        <f t="shared" si="86"/>
        <v>0</v>
      </c>
      <c r="AF109" s="64">
        <f t="shared" si="87"/>
        <v>0</v>
      </c>
      <c r="AG109" s="63">
        <f t="shared" si="88"/>
        <v>0</v>
      </c>
      <c r="AH109" s="64">
        <f t="shared" si="89"/>
        <v>0</v>
      </c>
    </row>
    <row r="110" spans="1:34" ht="15" hidden="1">
      <c r="A110" s="50" t="s">
        <v>28</v>
      </c>
      <c r="B110" s="83" t="str">
        <f>IF(B100&gt;"",B100,"")</f>
        <v>Pauli Hietikko</v>
      </c>
      <c r="C110" s="83" t="str">
        <f>IF(B101&gt;"",B101,"")</f>
        <v>Olli Tiainen</v>
      </c>
      <c r="D110" s="75">
        <v>3</v>
      </c>
      <c r="E110" s="51"/>
      <c r="F110" s="513"/>
      <c r="G110" s="514"/>
      <c r="H110" s="513"/>
      <c r="I110" s="514"/>
      <c r="J110" s="461"/>
      <c r="K110" s="514"/>
      <c r="L110" s="513"/>
      <c r="M110" s="514"/>
      <c r="N110" s="513"/>
      <c r="O110" s="514"/>
      <c r="P110" s="52">
        <f t="shared" si="76"/>
      </c>
      <c r="Q110" s="53">
        <f t="shared" si="77"/>
      </c>
      <c r="R110" s="61"/>
      <c r="S110" s="62"/>
      <c r="T110" s="56">
        <f t="shared" si="78"/>
        <v>0</v>
      </c>
      <c r="U110" s="57">
        <f t="shared" si="78"/>
        <v>0</v>
      </c>
      <c r="V110" s="58">
        <f t="shared" si="79"/>
        <v>0</v>
      </c>
      <c r="Y110" s="63">
        <f t="shared" si="80"/>
        <v>0</v>
      </c>
      <c r="Z110" s="64">
        <f t="shared" si="81"/>
        <v>0</v>
      </c>
      <c r="AA110" s="63">
        <f t="shared" si="82"/>
        <v>0</v>
      </c>
      <c r="AB110" s="64">
        <f t="shared" si="83"/>
        <v>0</v>
      </c>
      <c r="AC110" s="63">
        <f t="shared" si="84"/>
        <v>0</v>
      </c>
      <c r="AD110" s="64">
        <f t="shared" si="85"/>
        <v>0</v>
      </c>
      <c r="AE110" s="63">
        <f t="shared" si="86"/>
        <v>0</v>
      </c>
      <c r="AF110" s="64">
        <f t="shared" si="87"/>
        <v>0</v>
      </c>
      <c r="AG110" s="63">
        <f t="shared" si="88"/>
        <v>0</v>
      </c>
      <c r="AH110" s="64">
        <f t="shared" si="89"/>
        <v>0</v>
      </c>
    </row>
    <row r="111" spans="1:34" ht="15.75" hidden="1" thickBot="1">
      <c r="A111" s="65" t="s">
        <v>29</v>
      </c>
      <c r="B111" s="85" t="s">
        <v>93</v>
      </c>
      <c r="C111" s="85" t="str">
        <f>IF(B103&gt;"",B103,"")</f>
        <v>Erik Ekberg</v>
      </c>
      <c r="D111" s="76">
        <v>2</v>
      </c>
      <c r="E111" s="66"/>
      <c r="F111" s="515"/>
      <c r="G111" s="516"/>
      <c r="H111" s="515"/>
      <c r="I111" s="516"/>
      <c r="J111" s="515"/>
      <c r="K111" s="516"/>
      <c r="L111" s="515"/>
      <c r="M111" s="516"/>
      <c r="N111" s="515"/>
      <c r="O111" s="516"/>
      <c r="P111" s="67">
        <f t="shared" si="76"/>
      </c>
      <c r="Q111" s="68">
        <f t="shared" si="77"/>
      </c>
      <c r="R111" s="69"/>
      <c r="S111" s="12"/>
      <c r="T111" s="56">
        <f t="shared" si="78"/>
        <v>0</v>
      </c>
      <c r="U111" s="57">
        <f t="shared" si="78"/>
        <v>0</v>
      </c>
      <c r="V111" s="58">
        <f t="shared" si="79"/>
        <v>0</v>
      </c>
      <c r="Y111" s="70">
        <f t="shared" si="80"/>
        <v>0</v>
      </c>
      <c r="Z111" s="71">
        <f t="shared" si="81"/>
        <v>0</v>
      </c>
      <c r="AA111" s="70">
        <f t="shared" si="82"/>
        <v>0</v>
      </c>
      <c r="AB111" s="71">
        <f t="shared" si="83"/>
        <v>0</v>
      </c>
      <c r="AC111" s="70">
        <f t="shared" si="84"/>
        <v>0</v>
      </c>
      <c r="AD111" s="71">
        <f t="shared" si="85"/>
        <v>0</v>
      </c>
      <c r="AE111" s="70">
        <f t="shared" si="86"/>
        <v>0</v>
      </c>
      <c r="AF111" s="71">
        <f t="shared" si="87"/>
        <v>0</v>
      </c>
      <c r="AG111" s="70">
        <f t="shared" si="88"/>
        <v>0</v>
      </c>
      <c r="AH111" s="71">
        <f t="shared" si="89"/>
        <v>0</v>
      </c>
    </row>
    <row r="112" spans="2:3" ht="15.75" hidden="1" thickBot="1" thickTop="1">
      <c r="B112" s="86"/>
      <c r="C112" s="86"/>
    </row>
    <row r="113" spans="1:19" ht="16.5" hidden="1" thickBot="1" thickTop="1">
      <c r="A113" s="3"/>
      <c r="B113" s="87" t="s">
        <v>48</v>
      </c>
      <c r="C113" s="88" t="s">
        <v>89</v>
      </c>
      <c r="D113" s="4"/>
      <c r="E113" s="88"/>
      <c r="F113" s="5"/>
      <c r="G113" s="4"/>
      <c r="H113" s="93" t="s">
        <v>56</v>
      </c>
      <c r="I113" s="6"/>
      <c r="J113" s="530" t="s">
        <v>90</v>
      </c>
      <c r="K113" s="296"/>
      <c r="L113" s="296"/>
      <c r="M113" s="267"/>
      <c r="N113" s="7"/>
      <c r="O113" s="8"/>
      <c r="P113" s="523" t="s">
        <v>58</v>
      </c>
      <c r="Q113" s="524"/>
      <c r="R113" s="524"/>
      <c r="S113" s="525"/>
    </row>
    <row r="114" spans="1:19" ht="15.75" hidden="1" thickBot="1">
      <c r="A114" s="9"/>
      <c r="B114" s="89" t="str">
        <f>'[1]Kehi'!$F$11</f>
        <v>SPTL ja Helsingin Piiri</v>
      </c>
      <c r="C114" s="90" t="s">
        <v>2</v>
      </c>
      <c r="D114" s="286"/>
      <c r="E114" s="287"/>
      <c r="F114" s="288"/>
      <c r="G114" s="289" t="s">
        <v>3</v>
      </c>
      <c r="H114" s="290"/>
      <c r="I114" s="290"/>
      <c r="J114" s="291">
        <f>'[1]Kehi'!$N$11</f>
        <v>38493</v>
      </c>
      <c r="K114" s="291"/>
      <c r="L114" s="291"/>
      <c r="M114" s="292"/>
      <c r="N114" s="10" t="s">
        <v>4</v>
      </c>
      <c r="O114" s="11"/>
      <c r="P114" s="537" t="s">
        <v>38</v>
      </c>
      <c r="Q114" s="294"/>
      <c r="R114" s="294"/>
      <c r="S114" s="538"/>
    </row>
    <row r="115" spans="1:22" ht="15" hidden="1" thickTop="1">
      <c r="A115" s="14"/>
      <c r="B115" s="91" t="s">
        <v>49</v>
      </c>
      <c r="C115" s="92" t="s">
        <v>50</v>
      </c>
      <c r="D115" s="474" t="s">
        <v>8</v>
      </c>
      <c r="E115" s="475"/>
      <c r="F115" s="474" t="s">
        <v>9</v>
      </c>
      <c r="G115" s="475"/>
      <c r="H115" s="474" t="s">
        <v>10</v>
      </c>
      <c r="I115" s="475"/>
      <c r="J115" s="474" t="s">
        <v>11</v>
      </c>
      <c r="K115" s="475"/>
      <c r="L115" s="474"/>
      <c r="M115" s="475"/>
      <c r="N115" s="15" t="s">
        <v>12</v>
      </c>
      <c r="O115" s="16" t="s">
        <v>13</v>
      </c>
      <c r="P115" s="17" t="s">
        <v>14</v>
      </c>
      <c r="Q115" s="18"/>
      <c r="R115" s="476" t="s">
        <v>47</v>
      </c>
      <c r="S115" s="417"/>
      <c r="T115" s="531" t="s">
        <v>15</v>
      </c>
      <c r="U115" s="539"/>
      <c r="V115" s="19" t="s">
        <v>16</v>
      </c>
    </row>
    <row r="116" spans="1:22" ht="15" hidden="1">
      <c r="A116" s="20" t="s">
        <v>8</v>
      </c>
      <c r="B116" s="77" t="s">
        <v>77</v>
      </c>
      <c r="C116" s="78" t="s">
        <v>70</v>
      </c>
      <c r="D116" s="21"/>
      <c r="E116" s="22"/>
      <c r="F116" s="23">
        <f>+P126</f>
      </c>
      <c r="G116" s="24">
        <f>+Q126</f>
      </c>
      <c r="H116" s="23">
        <f>P122</f>
      </c>
      <c r="I116" s="24">
        <f>Q122</f>
      </c>
      <c r="J116" s="23">
        <f>P124</f>
      </c>
      <c r="K116" s="24">
        <f>Q124</f>
      </c>
      <c r="L116" s="23"/>
      <c r="M116" s="24"/>
      <c r="N116" s="25">
        <f>IF(SUM(D116:M116)=0,"",COUNTIF(E116:E119,"3"))</f>
      </c>
      <c r="O116" s="26">
        <f>IF(SUM(E116:N116)=0,"",COUNTIF(D116:D119,"3"))</f>
      </c>
      <c r="P116" s="27">
        <f>IF(SUM(D116:M116)=0,"",SUM(E116:E119))</f>
      </c>
      <c r="Q116" s="28">
        <f>IF(SUM(D116:M116)=0,"",SUM(D116:D119))</f>
      </c>
      <c r="R116" s="464"/>
      <c r="S116" s="465"/>
      <c r="T116" s="29">
        <f>+T122+T124+T126</f>
        <v>0</v>
      </c>
      <c r="U116" s="29">
        <f>+U122+U124+U126</f>
        <v>0</v>
      </c>
      <c r="V116" s="30">
        <f>+T116-U116</f>
        <v>0</v>
      </c>
    </row>
    <row r="117" spans="1:22" ht="15" hidden="1">
      <c r="A117" s="31" t="s">
        <v>9</v>
      </c>
      <c r="B117" s="77" t="s">
        <v>20</v>
      </c>
      <c r="C117" s="78" t="s">
        <v>21</v>
      </c>
      <c r="D117" s="32">
        <f>+Q126</f>
      </c>
      <c r="E117" s="33">
        <f>+P126</f>
      </c>
      <c r="F117" s="34"/>
      <c r="G117" s="35"/>
      <c r="H117" s="32">
        <f>P125</f>
      </c>
      <c r="I117" s="33">
        <f>Q125</f>
      </c>
      <c r="J117" s="32">
        <f>P123</f>
      </c>
      <c r="K117" s="33">
        <f>Q123</f>
      </c>
      <c r="L117" s="32"/>
      <c r="M117" s="33"/>
      <c r="N117" s="25">
        <f>IF(SUM(D117:M117)=0,"",COUNTIF(G116:G119,"3"))</f>
      </c>
      <c r="O117" s="26">
        <f>IF(SUM(E117:N117)=0,"",COUNTIF(F116:F119,"3"))</f>
      </c>
      <c r="P117" s="27">
        <f>IF(SUM(D117:M117)=0,"",SUM(G116:G119))</f>
      </c>
      <c r="Q117" s="28">
        <f>IF(SUM(D117:M117)=0,"",SUM(F116:F119))</f>
      </c>
      <c r="R117" s="464"/>
      <c r="S117" s="465"/>
      <c r="T117" s="29">
        <f>+T123+T125+U126</f>
        <v>0</v>
      </c>
      <c r="U117" s="29">
        <f>+U123+U125+T126</f>
        <v>0</v>
      </c>
      <c r="V117" s="30">
        <f>+T117-U117</f>
        <v>0</v>
      </c>
    </row>
    <row r="118" spans="1:22" ht="15" hidden="1">
      <c r="A118" s="31" t="s">
        <v>10</v>
      </c>
      <c r="B118" s="77" t="s">
        <v>84</v>
      </c>
      <c r="C118" s="78" t="s">
        <v>19</v>
      </c>
      <c r="D118" s="32">
        <f>+Q122</f>
      </c>
      <c r="E118" s="33">
        <f>+P122</f>
      </c>
      <c r="F118" s="32">
        <f>Q125</f>
      </c>
      <c r="G118" s="33">
        <f>P125</f>
      </c>
      <c r="H118" s="34"/>
      <c r="I118" s="35"/>
      <c r="J118" s="32">
        <f>P127</f>
      </c>
      <c r="K118" s="33">
        <f>Q127</f>
      </c>
      <c r="L118" s="32"/>
      <c r="M118" s="33"/>
      <c r="N118" s="25">
        <f>IF(SUM(D118:M118)=0,"",COUNTIF(I116:I119,"3"))</f>
      </c>
      <c r="O118" s="26">
        <f>IF(SUM(E118:N118)=0,"",COUNTIF(H116:H119,"3"))</f>
      </c>
      <c r="P118" s="27">
        <f>IF(SUM(D118:M118)=0,"",SUM(I116:I119))</f>
      </c>
      <c r="Q118" s="28">
        <f>IF(SUM(D118:M118)=0,"",SUM(H116:H119))</f>
      </c>
      <c r="R118" s="464"/>
      <c r="S118" s="465"/>
      <c r="T118" s="29">
        <f>+U122+U125+T127</f>
        <v>0</v>
      </c>
      <c r="U118" s="29">
        <f>+T122+T125+U127</f>
        <v>0</v>
      </c>
      <c r="V118" s="30">
        <f>+T118-U118</f>
        <v>0</v>
      </c>
    </row>
    <row r="119" spans="1:22" ht="15" hidden="1">
      <c r="A119" s="31" t="s">
        <v>11</v>
      </c>
      <c r="B119" s="79" t="s">
        <v>88</v>
      </c>
      <c r="C119" s="78" t="s">
        <v>33</v>
      </c>
      <c r="D119" s="32">
        <f>Q124</f>
      </c>
      <c r="E119" s="33">
        <f>P124</f>
      </c>
      <c r="F119" s="32">
        <f>Q123</f>
      </c>
      <c r="G119" s="33">
        <f>P123</f>
      </c>
      <c r="H119" s="32">
        <f>Q127</f>
      </c>
      <c r="I119" s="33">
        <f>P127</f>
      </c>
      <c r="J119" s="34"/>
      <c r="K119" s="35"/>
      <c r="L119" s="32"/>
      <c r="M119" s="33"/>
      <c r="N119" s="25">
        <f>IF(SUM(D119:M119)=0,"",COUNTIF(K116:K119,"3"))</f>
      </c>
      <c r="O119" s="26">
        <f>IF(SUM(E119:N119)=0,"",COUNTIF(J116:J119,"3"))</f>
      </c>
      <c r="P119" s="27">
        <f>IF(SUM(D119:M120)=0,"",SUM(K116:K119))</f>
      </c>
      <c r="Q119" s="28">
        <f>IF(SUM(D119:M119)=0,"",SUM(J116:J119))</f>
      </c>
      <c r="R119" s="464"/>
      <c r="S119" s="465"/>
      <c r="T119" s="29">
        <f>+U123+U124+U127</f>
        <v>0</v>
      </c>
      <c r="U119" s="29">
        <f>+T123+T124+T127</f>
        <v>0</v>
      </c>
      <c r="V119" s="30">
        <f>+T119-U119</f>
        <v>0</v>
      </c>
    </row>
    <row r="120" spans="1:24" ht="15" hidden="1" thickTop="1">
      <c r="A120" s="36"/>
      <c r="B120" s="37" t="s">
        <v>32</v>
      </c>
      <c r="C120" s="80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  <c r="S120" s="40"/>
      <c r="T120" s="41"/>
      <c r="U120" s="42" t="s">
        <v>22</v>
      </c>
      <c r="V120" s="43">
        <f>SUM(V116:V119)</f>
        <v>0</v>
      </c>
      <c r="W120" s="42" t="str">
        <f>IF(V120=0,"OK","Virhe")</f>
        <v>OK</v>
      </c>
      <c r="X120" s="44"/>
    </row>
    <row r="121" spans="1:22" ht="15" hidden="1" thickBot="1">
      <c r="A121" s="45"/>
      <c r="B121" s="81" t="s">
        <v>41</v>
      </c>
      <c r="C121" s="82"/>
      <c r="D121" s="72" t="s">
        <v>39</v>
      </c>
      <c r="E121" s="73"/>
      <c r="F121" s="466" t="s">
        <v>42</v>
      </c>
      <c r="G121" s="467"/>
      <c r="H121" s="468" t="s">
        <v>43</v>
      </c>
      <c r="I121" s="467"/>
      <c r="J121" s="468" t="s">
        <v>44</v>
      </c>
      <c r="K121" s="467"/>
      <c r="L121" s="468" t="s">
        <v>45</v>
      </c>
      <c r="M121" s="467"/>
      <c r="N121" s="468" t="s">
        <v>46</v>
      </c>
      <c r="O121" s="467"/>
      <c r="P121" s="469" t="s">
        <v>23</v>
      </c>
      <c r="Q121" s="536"/>
      <c r="S121" s="47"/>
      <c r="T121" s="48" t="s">
        <v>15</v>
      </c>
      <c r="U121" s="49"/>
      <c r="V121" s="19" t="s">
        <v>16</v>
      </c>
    </row>
    <row r="122" spans="1:34" ht="15" hidden="1">
      <c r="A122" s="50" t="s">
        <v>24</v>
      </c>
      <c r="B122" s="83" t="str">
        <f>IF(B116&gt;"",B116,"")</f>
        <v>Erik Lindmäe</v>
      </c>
      <c r="C122" s="83" t="str">
        <f>IF(B118&gt;"",B118,"")</f>
        <v>Mikael Frejborg</v>
      </c>
      <c r="D122" s="74">
        <v>4</v>
      </c>
      <c r="F122" s="462"/>
      <c r="G122" s="463"/>
      <c r="H122" s="519"/>
      <c r="I122" s="520"/>
      <c r="J122" s="519"/>
      <c r="K122" s="520"/>
      <c r="L122" s="519"/>
      <c r="M122" s="520"/>
      <c r="N122" s="521"/>
      <c r="O122" s="520"/>
      <c r="P122" s="52">
        <f aca="true" t="shared" si="90" ref="P122:P127">IF(COUNT(F122:N122)=0,"",COUNTIF(F122:N122,"&gt;=0"))</f>
      </c>
      <c r="Q122" s="53">
        <f aca="true" t="shared" si="91" ref="Q122:Q127">IF(COUNT(F122:N122)=0,"",(IF(LEFT(F122,1)="-",1,0)+IF(LEFT(H122,1)="-",1,0)+IF(LEFT(J122,1)="-",1,0)+IF(LEFT(L122,1)="-",1,0)+IF(LEFT(N122,1)="-",1,0)))</f>
      </c>
      <c r="R122" s="54"/>
      <c r="S122" s="55"/>
      <c r="T122" s="56">
        <f aca="true" t="shared" si="92" ref="T122:U127">+Y122+AA122+AC122+AE122+AG122</f>
        <v>0</v>
      </c>
      <c r="U122" s="57">
        <f t="shared" si="92"/>
        <v>0</v>
      </c>
      <c r="V122" s="58">
        <f aca="true" t="shared" si="93" ref="V122:V127">+T122-U122</f>
        <v>0</v>
      </c>
      <c r="Y122" s="59">
        <f aca="true" t="shared" si="94" ref="Y122:Y127">IF(F122="",0,IF(LEFT(F122,1)="-",ABS(F122),(IF(F122&gt;9,F122+2,11))))</f>
        <v>0</v>
      </c>
      <c r="Z122" s="60">
        <f aca="true" t="shared" si="95" ref="Z122:Z127">IF(F122="",0,IF(LEFT(F122,1)="-",(IF(ABS(F122)&gt;9,(ABS(F122)+2),11)),F122))</f>
        <v>0</v>
      </c>
      <c r="AA122" s="59">
        <f aca="true" t="shared" si="96" ref="AA122:AA127">IF(H122="",0,IF(LEFT(H122,1)="-",ABS(H122),(IF(H122&gt;9,H122+2,11))))</f>
        <v>0</v>
      </c>
      <c r="AB122" s="60">
        <f aca="true" t="shared" si="97" ref="AB122:AB127">IF(H122="",0,IF(LEFT(H122,1)="-",(IF(ABS(H122)&gt;9,(ABS(H122)+2),11)),H122))</f>
        <v>0</v>
      </c>
      <c r="AC122" s="59">
        <f aca="true" t="shared" si="98" ref="AC122:AC127">IF(J122="",0,IF(LEFT(J122,1)="-",ABS(J122),(IF(J122&gt;9,J122+2,11))))</f>
        <v>0</v>
      </c>
      <c r="AD122" s="60">
        <f aca="true" t="shared" si="99" ref="AD122:AD127">IF(J122="",0,IF(LEFT(J122,1)="-",(IF(ABS(J122)&gt;9,(ABS(J122)+2),11)),J122))</f>
        <v>0</v>
      </c>
      <c r="AE122" s="59">
        <f aca="true" t="shared" si="100" ref="AE122:AE127">IF(L122="",0,IF(LEFT(L122,1)="-",ABS(L122),(IF(L122&gt;9,L122+2,11))))</f>
        <v>0</v>
      </c>
      <c r="AF122" s="60">
        <f aca="true" t="shared" si="101" ref="AF122:AF127">IF(L122="",0,IF(LEFT(L122,1)="-",(IF(ABS(L122)&gt;9,(ABS(L122)+2),11)),L122))</f>
        <v>0</v>
      </c>
      <c r="AG122" s="59">
        <f aca="true" t="shared" si="102" ref="AG122:AG127">IF(N122="",0,IF(LEFT(N122,1)="-",ABS(N122),(IF(N122&gt;9,N122+2,11))))</f>
        <v>0</v>
      </c>
      <c r="AH122" s="60">
        <f aca="true" t="shared" si="103" ref="AH122:AH127">IF(N122="",0,IF(LEFT(N122,1)="-",(IF(ABS(N122)&gt;9,(ABS(N122)+2),11)),N122))</f>
        <v>0</v>
      </c>
    </row>
    <row r="123" spans="1:34" ht="15" hidden="1">
      <c r="A123" s="50" t="s">
        <v>25</v>
      </c>
      <c r="B123" s="83" t="str">
        <f>IF(B117&gt;"",B117,"")</f>
        <v>Teppo Ahti</v>
      </c>
      <c r="C123" s="83" t="str">
        <f>IF(B119&gt;"",B119,"")</f>
        <v>Elias Tinfors</v>
      </c>
      <c r="D123" s="75">
        <v>1</v>
      </c>
      <c r="F123" s="513"/>
      <c r="G123" s="514"/>
      <c r="H123" s="513"/>
      <c r="I123" s="514"/>
      <c r="J123" s="513"/>
      <c r="K123" s="514"/>
      <c r="L123" s="513"/>
      <c r="M123" s="514"/>
      <c r="N123" s="513"/>
      <c r="O123" s="514"/>
      <c r="P123" s="52">
        <f t="shared" si="90"/>
      </c>
      <c r="Q123" s="53">
        <f t="shared" si="91"/>
      </c>
      <c r="R123" s="61"/>
      <c r="S123" s="62"/>
      <c r="T123" s="56">
        <f t="shared" si="92"/>
        <v>0</v>
      </c>
      <c r="U123" s="57">
        <f t="shared" si="92"/>
        <v>0</v>
      </c>
      <c r="V123" s="58">
        <f t="shared" si="93"/>
        <v>0</v>
      </c>
      <c r="Y123" s="63">
        <f t="shared" si="94"/>
        <v>0</v>
      </c>
      <c r="Z123" s="64">
        <f t="shared" si="95"/>
        <v>0</v>
      </c>
      <c r="AA123" s="63">
        <f t="shared" si="96"/>
        <v>0</v>
      </c>
      <c r="AB123" s="64">
        <f t="shared" si="97"/>
        <v>0</v>
      </c>
      <c r="AC123" s="63">
        <f t="shared" si="98"/>
        <v>0</v>
      </c>
      <c r="AD123" s="64">
        <f t="shared" si="99"/>
        <v>0</v>
      </c>
      <c r="AE123" s="63">
        <f t="shared" si="100"/>
        <v>0</v>
      </c>
      <c r="AF123" s="64">
        <f t="shared" si="101"/>
        <v>0</v>
      </c>
      <c r="AG123" s="63">
        <f t="shared" si="102"/>
        <v>0</v>
      </c>
      <c r="AH123" s="64">
        <f t="shared" si="103"/>
        <v>0</v>
      </c>
    </row>
    <row r="124" spans="1:34" ht="15.75" hidden="1" thickBot="1">
      <c r="A124" s="50" t="s">
        <v>26</v>
      </c>
      <c r="B124" s="84" t="str">
        <f>IF(B116&gt;"",B116,"")</f>
        <v>Erik Lindmäe</v>
      </c>
      <c r="C124" s="84" t="str">
        <f>IF(B119&gt;"",B119,"")</f>
        <v>Elias Tinfors</v>
      </c>
      <c r="D124" s="72">
        <v>3</v>
      </c>
      <c r="F124" s="517"/>
      <c r="G124" s="518"/>
      <c r="H124" s="517"/>
      <c r="I124" s="518"/>
      <c r="J124" s="517"/>
      <c r="K124" s="518"/>
      <c r="L124" s="517"/>
      <c r="M124" s="518"/>
      <c r="N124" s="517"/>
      <c r="O124" s="518"/>
      <c r="P124" s="52">
        <f t="shared" si="90"/>
      </c>
      <c r="Q124" s="53">
        <f t="shared" si="91"/>
      </c>
      <c r="R124" s="61"/>
      <c r="S124" s="62"/>
      <c r="T124" s="56">
        <f t="shared" si="92"/>
        <v>0</v>
      </c>
      <c r="U124" s="57">
        <f t="shared" si="92"/>
        <v>0</v>
      </c>
      <c r="V124" s="58">
        <f t="shared" si="93"/>
        <v>0</v>
      </c>
      <c r="Y124" s="63">
        <f t="shared" si="94"/>
        <v>0</v>
      </c>
      <c r="Z124" s="64">
        <f t="shared" si="95"/>
        <v>0</v>
      </c>
      <c r="AA124" s="63">
        <f t="shared" si="96"/>
        <v>0</v>
      </c>
      <c r="AB124" s="64">
        <f t="shared" si="97"/>
        <v>0</v>
      </c>
      <c r="AC124" s="63">
        <f t="shared" si="98"/>
        <v>0</v>
      </c>
      <c r="AD124" s="64">
        <f t="shared" si="99"/>
        <v>0</v>
      </c>
      <c r="AE124" s="63">
        <f t="shared" si="100"/>
        <v>0</v>
      </c>
      <c r="AF124" s="64">
        <f t="shared" si="101"/>
        <v>0</v>
      </c>
      <c r="AG124" s="63">
        <f t="shared" si="102"/>
        <v>0</v>
      </c>
      <c r="AH124" s="64">
        <f t="shared" si="103"/>
        <v>0</v>
      </c>
    </row>
    <row r="125" spans="1:34" ht="15" hidden="1">
      <c r="A125" s="50" t="s">
        <v>27</v>
      </c>
      <c r="B125" s="83" t="str">
        <f>IF(B117&gt;"",B117,"")</f>
        <v>Teppo Ahti</v>
      </c>
      <c r="C125" s="83" t="str">
        <f>IF(B118&gt;"",B118,"")</f>
        <v>Mikael Frejborg</v>
      </c>
      <c r="D125" s="74">
        <v>4</v>
      </c>
      <c r="F125" s="519"/>
      <c r="G125" s="520"/>
      <c r="H125" s="519"/>
      <c r="I125" s="520"/>
      <c r="J125" s="519"/>
      <c r="K125" s="520"/>
      <c r="L125" s="519"/>
      <c r="M125" s="520"/>
      <c r="N125" s="519"/>
      <c r="O125" s="520"/>
      <c r="P125" s="52">
        <f t="shared" si="90"/>
      </c>
      <c r="Q125" s="53">
        <f t="shared" si="91"/>
      </c>
      <c r="R125" s="61"/>
      <c r="S125" s="62"/>
      <c r="T125" s="56">
        <f t="shared" si="92"/>
        <v>0</v>
      </c>
      <c r="U125" s="57">
        <f t="shared" si="92"/>
        <v>0</v>
      </c>
      <c r="V125" s="58">
        <f t="shared" si="93"/>
        <v>0</v>
      </c>
      <c r="Y125" s="63">
        <f t="shared" si="94"/>
        <v>0</v>
      </c>
      <c r="Z125" s="64">
        <f t="shared" si="95"/>
        <v>0</v>
      </c>
      <c r="AA125" s="63">
        <f t="shared" si="96"/>
        <v>0</v>
      </c>
      <c r="AB125" s="64">
        <f t="shared" si="97"/>
        <v>0</v>
      </c>
      <c r="AC125" s="63">
        <f t="shared" si="98"/>
        <v>0</v>
      </c>
      <c r="AD125" s="64">
        <f t="shared" si="99"/>
        <v>0</v>
      </c>
      <c r="AE125" s="63">
        <f t="shared" si="100"/>
        <v>0</v>
      </c>
      <c r="AF125" s="64">
        <f t="shared" si="101"/>
        <v>0</v>
      </c>
      <c r="AG125" s="63">
        <f t="shared" si="102"/>
        <v>0</v>
      </c>
      <c r="AH125" s="64">
        <f t="shared" si="103"/>
        <v>0</v>
      </c>
    </row>
    <row r="126" spans="1:34" ht="15" hidden="1">
      <c r="A126" s="50" t="s">
        <v>28</v>
      </c>
      <c r="B126" s="83" t="str">
        <f>IF(B116&gt;"",B116,"")</f>
        <v>Erik Lindmäe</v>
      </c>
      <c r="C126" s="83" t="str">
        <f>IF(B117&gt;"",B117,"")</f>
        <v>Teppo Ahti</v>
      </c>
      <c r="D126" s="75">
        <v>3</v>
      </c>
      <c r="F126" s="513"/>
      <c r="G126" s="514"/>
      <c r="H126" s="513"/>
      <c r="I126" s="514"/>
      <c r="J126" s="461"/>
      <c r="K126" s="514"/>
      <c r="L126" s="513"/>
      <c r="M126" s="514"/>
      <c r="N126" s="513"/>
      <c r="O126" s="514"/>
      <c r="P126" s="52">
        <f t="shared" si="90"/>
      </c>
      <c r="Q126" s="53">
        <f t="shared" si="91"/>
      </c>
      <c r="R126" s="61"/>
      <c r="S126" s="62"/>
      <c r="T126" s="56">
        <f t="shared" si="92"/>
        <v>0</v>
      </c>
      <c r="U126" s="57">
        <f t="shared" si="92"/>
        <v>0</v>
      </c>
      <c r="V126" s="58">
        <f t="shared" si="93"/>
        <v>0</v>
      </c>
      <c r="Y126" s="63">
        <f t="shared" si="94"/>
        <v>0</v>
      </c>
      <c r="Z126" s="64">
        <f t="shared" si="95"/>
        <v>0</v>
      </c>
      <c r="AA126" s="63">
        <f t="shared" si="96"/>
        <v>0</v>
      </c>
      <c r="AB126" s="64">
        <f t="shared" si="97"/>
        <v>0</v>
      </c>
      <c r="AC126" s="63">
        <f t="shared" si="98"/>
        <v>0</v>
      </c>
      <c r="AD126" s="64">
        <f t="shared" si="99"/>
        <v>0</v>
      </c>
      <c r="AE126" s="63">
        <f t="shared" si="100"/>
        <v>0</v>
      </c>
      <c r="AF126" s="64">
        <f t="shared" si="101"/>
        <v>0</v>
      </c>
      <c r="AG126" s="63">
        <f t="shared" si="102"/>
        <v>0</v>
      </c>
      <c r="AH126" s="64">
        <f t="shared" si="103"/>
        <v>0</v>
      </c>
    </row>
    <row r="127" spans="1:34" ht="15.75" hidden="1" thickBot="1">
      <c r="A127" s="65" t="s">
        <v>29</v>
      </c>
      <c r="B127" s="85" t="str">
        <f>IF(B118&gt;"",B118,"")</f>
        <v>Mikael Frejborg</v>
      </c>
      <c r="C127" s="85" t="str">
        <f>IF(B119&gt;"",B119,"")</f>
        <v>Elias Tinfors</v>
      </c>
      <c r="D127" s="76">
        <v>2</v>
      </c>
      <c r="F127" s="515"/>
      <c r="G127" s="516"/>
      <c r="H127" s="515"/>
      <c r="I127" s="516"/>
      <c r="J127" s="515"/>
      <c r="K127" s="516"/>
      <c r="L127" s="515"/>
      <c r="M127" s="516"/>
      <c r="N127" s="515"/>
      <c r="O127" s="516"/>
      <c r="P127" s="67">
        <f t="shared" si="90"/>
      </c>
      <c r="Q127" s="68">
        <f t="shared" si="91"/>
      </c>
      <c r="R127" s="69"/>
      <c r="S127" s="12"/>
      <c r="T127" s="56">
        <f t="shared" si="92"/>
        <v>0</v>
      </c>
      <c r="U127" s="57">
        <f t="shared" si="92"/>
        <v>0</v>
      </c>
      <c r="V127" s="58">
        <f t="shared" si="93"/>
        <v>0</v>
      </c>
      <c r="Y127" s="70">
        <f t="shared" si="94"/>
        <v>0</v>
      </c>
      <c r="Z127" s="71">
        <f t="shared" si="95"/>
        <v>0</v>
      </c>
      <c r="AA127" s="70">
        <f t="shared" si="96"/>
        <v>0</v>
      </c>
      <c r="AB127" s="71">
        <f t="shared" si="97"/>
        <v>0</v>
      </c>
      <c r="AC127" s="70">
        <f t="shared" si="98"/>
        <v>0</v>
      </c>
      <c r="AD127" s="71">
        <f t="shared" si="99"/>
        <v>0</v>
      </c>
      <c r="AE127" s="70">
        <f t="shared" si="100"/>
        <v>0</v>
      </c>
      <c r="AF127" s="71">
        <f t="shared" si="101"/>
        <v>0</v>
      </c>
      <c r="AG127" s="70">
        <f t="shared" si="102"/>
        <v>0</v>
      </c>
      <c r="AH127" s="71">
        <f t="shared" si="103"/>
        <v>0</v>
      </c>
    </row>
    <row r="128" spans="2:3" ht="15.75" hidden="1" thickBot="1" thickTop="1">
      <c r="B128" s="86"/>
      <c r="C128" s="86"/>
    </row>
    <row r="129" spans="1:19" ht="16.5" hidden="1" thickBot="1" thickTop="1">
      <c r="A129" s="3"/>
      <c r="B129" s="87" t="s">
        <v>48</v>
      </c>
      <c r="C129" s="88" t="s">
        <v>89</v>
      </c>
      <c r="D129" s="4"/>
      <c r="E129" s="88"/>
      <c r="F129" s="5"/>
      <c r="G129" s="4"/>
      <c r="H129" s="93" t="s">
        <v>64</v>
      </c>
      <c r="I129" s="6"/>
      <c r="J129" s="530" t="s">
        <v>90</v>
      </c>
      <c r="K129" s="296"/>
      <c r="L129" s="296"/>
      <c r="M129" s="267"/>
      <c r="N129" s="7"/>
      <c r="O129" s="8"/>
      <c r="P129" s="523" t="s">
        <v>59</v>
      </c>
      <c r="Q129" s="524"/>
      <c r="R129" s="524"/>
      <c r="S129" s="525"/>
    </row>
    <row r="130" spans="1:19" ht="15.75" hidden="1" thickBot="1">
      <c r="A130" s="9"/>
      <c r="B130" s="89" t="str">
        <f>'[1]Kehi'!$F$11</f>
        <v>SPTL ja Helsingin Piiri</v>
      </c>
      <c r="C130" s="90" t="s">
        <v>2</v>
      </c>
      <c r="D130" s="286"/>
      <c r="E130" s="287"/>
      <c r="F130" s="288"/>
      <c r="G130" s="289" t="s">
        <v>3</v>
      </c>
      <c r="H130" s="290"/>
      <c r="I130" s="290"/>
      <c r="J130" s="291">
        <f>'[1]Kehi'!$N$11</f>
        <v>38493</v>
      </c>
      <c r="K130" s="291"/>
      <c r="L130" s="291"/>
      <c r="M130" s="292"/>
      <c r="N130" s="10" t="s">
        <v>4</v>
      </c>
      <c r="O130" s="11"/>
      <c r="P130" s="537" t="s">
        <v>38</v>
      </c>
      <c r="Q130" s="294"/>
      <c r="R130" s="294"/>
      <c r="S130" s="538"/>
    </row>
    <row r="131" spans="1:22" ht="15" hidden="1" thickTop="1">
      <c r="A131" s="14"/>
      <c r="B131" s="91" t="s">
        <v>49</v>
      </c>
      <c r="C131" s="92" t="s">
        <v>50</v>
      </c>
      <c r="D131" s="474" t="s">
        <v>8</v>
      </c>
      <c r="E131" s="475"/>
      <c r="F131" s="474" t="s">
        <v>9</v>
      </c>
      <c r="G131" s="475"/>
      <c r="H131" s="474" t="s">
        <v>10</v>
      </c>
      <c r="I131" s="475"/>
      <c r="J131" s="474" t="s">
        <v>11</v>
      </c>
      <c r="K131" s="475"/>
      <c r="L131" s="474"/>
      <c r="M131" s="475"/>
      <c r="N131" s="15" t="s">
        <v>12</v>
      </c>
      <c r="O131" s="16" t="s">
        <v>13</v>
      </c>
      <c r="P131" s="17" t="s">
        <v>14</v>
      </c>
      <c r="Q131" s="18"/>
      <c r="R131" s="476" t="s">
        <v>47</v>
      </c>
      <c r="S131" s="417"/>
      <c r="T131" s="531" t="s">
        <v>15</v>
      </c>
      <c r="U131" s="539"/>
      <c r="V131" s="19" t="s">
        <v>16</v>
      </c>
    </row>
    <row r="132" spans="1:22" ht="15" hidden="1">
      <c r="A132" s="20" t="s">
        <v>8</v>
      </c>
      <c r="B132" s="77" t="s">
        <v>34</v>
      </c>
      <c r="C132" s="78" t="s">
        <v>7</v>
      </c>
      <c r="D132" s="21"/>
      <c r="E132" s="22"/>
      <c r="F132" s="23">
        <f>+P142</f>
      </c>
      <c r="G132" s="24">
        <f>+Q142</f>
      </c>
      <c r="H132" s="23">
        <f>P138</f>
      </c>
      <c r="I132" s="24">
        <f>Q138</f>
      </c>
      <c r="J132" s="23">
        <f>P140</f>
      </c>
      <c r="K132" s="24">
        <f>Q140</f>
      </c>
      <c r="L132" s="23"/>
      <c r="M132" s="24"/>
      <c r="N132" s="25">
        <f>IF(SUM(D132:M132)=0,"",COUNTIF(E132:E135,"3"))</f>
      </c>
      <c r="O132" s="26">
        <f>IF(SUM(E132:N132)=0,"",COUNTIF(D132:D135,"3"))</f>
      </c>
      <c r="P132" s="27">
        <f>IF(SUM(D132:M132)=0,"",SUM(E132:E135))</f>
      </c>
      <c r="Q132" s="28">
        <f>IF(SUM(D132:M132)=0,"",SUM(D132:D135))</f>
      </c>
      <c r="R132" s="464"/>
      <c r="S132" s="465"/>
      <c r="T132" s="29">
        <f>+T138+T140+T142</f>
        <v>0</v>
      </c>
      <c r="U132" s="29">
        <f>+U138+U140+U142</f>
        <v>0</v>
      </c>
      <c r="V132" s="30">
        <f>+T132-U132</f>
        <v>0</v>
      </c>
    </row>
    <row r="133" spans="1:22" ht="15" hidden="1">
      <c r="A133" s="31" t="s">
        <v>9</v>
      </c>
      <c r="B133" s="77" t="s">
        <v>78</v>
      </c>
      <c r="C133" s="78" t="s">
        <v>17</v>
      </c>
      <c r="D133" s="32">
        <f>+Q142</f>
      </c>
      <c r="E133" s="33">
        <f>+P142</f>
      </c>
      <c r="F133" s="34"/>
      <c r="G133" s="35"/>
      <c r="H133" s="32">
        <f>P141</f>
      </c>
      <c r="I133" s="33">
        <f>Q141</f>
      </c>
      <c r="J133" s="32">
        <f>P139</f>
      </c>
      <c r="K133" s="33">
        <f>Q139</f>
      </c>
      <c r="L133" s="32"/>
      <c r="M133" s="33"/>
      <c r="N133" s="25">
        <f>IF(SUM(D133:M133)=0,"",COUNTIF(G132:G135,"3"))</f>
      </c>
      <c r="O133" s="26">
        <f>IF(SUM(E133:N133)=0,"",COUNTIF(F132:F135,"3"))</f>
      </c>
      <c r="P133" s="27">
        <f>IF(SUM(D133:M133)=0,"",SUM(G132:G135))</f>
      </c>
      <c r="Q133" s="28">
        <f>IF(SUM(D133:M133)=0,"",SUM(F132:F135))</f>
      </c>
      <c r="R133" s="464"/>
      <c r="S133" s="465"/>
      <c r="T133" s="29">
        <f>+T139+T141+U142</f>
        <v>0</v>
      </c>
      <c r="U133" s="29">
        <f>+U139+U141+T142</f>
        <v>0</v>
      </c>
      <c r="V133" s="30">
        <f>+T133-U133</f>
        <v>0</v>
      </c>
    </row>
    <row r="134" spans="1:22" ht="15" hidden="1">
      <c r="A134" s="31" t="s">
        <v>10</v>
      </c>
      <c r="B134" s="77" t="s">
        <v>81</v>
      </c>
      <c r="C134" s="78" t="s">
        <v>66</v>
      </c>
      <c r="D134" s="32">
        <f>+Q138</f>
      </c>
      <c r="E134" s="33">
        <f>+P138</f>
      </c>
      <c r="F134" s="32">
        <f>Q141</f>
      </c>
      <c r="G134" s="33">
        <f>P141</f>
      </c>
      <c r="H134" s="34"/>
      <c r="I134" s="35"/>
      <c r="J134" s="32">
        <f>P143</f>
      </c>
      <c r="K134" s="33">
        <f>Q143</f>
      </c>
      <c r="L134" s="32"/>
      <c r="M134" s="33"/>
      <c r="N134" s="25">
        <f>IF(SUM(D134:M134)=0,"",COUNTIF(I132:I135,"3"))</f>
      </c>
      <c r="O134" s="26">
        <f>IF(SUM(E134:N134)=0,"",COUNTIF(H132:H135,"3"))</f>
      </c>
      <c r="P134" s="27">
        <f>IF(SUM(D134:M134)=0,"",SUM(I132:I135))</f>
      </c>
      <c r="Q134" s="28">
        <f>IF(SUM(D134:M134)=0,"",SUM(H132:H135))</f>
      </c>
      <c r="R134" s="464"/>
      <c r="S134" s="465"/>
      <c r="T134" s="29">
        <f>+U138+U141+T143</f>
        <v>0</v>
      </c>
      <c r="U134" s="29">
        <f>+T138+T141+U143</f>
        <v>0</v>
      </c>
      <c r="V134" s="30">
        <f>+T134-U134</f>
        <v>0</v>
      </c>
    </row>
    <row r="135" spans="1:22" ht="15" hidden="1">
      <c r="A135" s="31" t="s">
        <v>11</v>
      </c>
      <c r="B135" s="79" t="s">
        <v>94</v>
      </c>
      <c r="C135" s="78" t="s">
        <v>33</v>
      </c>
      <c r="D135" s="32">
        <f>Q140</f>
      </c>
      <c r="E135" s="33">
        <f>P140</f>
      </c>
      <c r="F135" s="32">
        <f>Q139</f>
      </c>
      <c r="G135" s="33">
        <f>P139</f>
      </c>
      <c r="H135" s="32">
        <f>Q143</f>
      </c>
      <c r="I135" s="33">
        <f>P143</f>
      </c>
      <c r="J135" s="34"/>
      <c r="K135" s="35"/>
      <c r="L135" s="32"/>
      <c r="M135" s="33"/>
      <c r="N135" s="25">
        <f>IF(SUM(D135:M135)=0,"",COUNTIF(K132:K135,"3"))</f>
      </c>
      <c r="O135" s="26">
        <f>IF(SUM(E135:N135)=0,"",COUNTIF(J132:J135,"3"))</f>
      </c>
      <c r="P135" s="27">
        <f>IF(SUM(D135:M136)=0,"",SUM(K132:K135))</f>
      </c>
      <c r="Q135" s="28">
        <f>IF(SUM(D135:M135)=0,"",SUM(J132:J135))</f>
      </c>
      <c r="R135" s="464"/>
      <c r="S135" s="465"/>
      <c r="T135" s="29">
        <f>+U139+U140+U143</f>
        <v>0</v>
      </c>
      <c r="U135" s="29">
        <f>+T139+T140+T143</f>
        <v>0</v>
      </c>
      <c r="V135" s="30">
        <f>+T135-U135</f>
        <v>0</v>
      </c>
    </row>
    <row r="136" spans="1:24" ht="15" hidden="1" thickTop="1">
      <c r="A136" s="36"/>
      <c r="B136" s="37" t="s">
        <v>32</v>
      </c>
      <c r="C136" s="80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  <c r="S136" s="40"/>
      <c r="T136" s="41"/>
      <c r="U136" s="42" t="s">
        <v>22</v>
      </c>
      <c r="V136" s="43">
        <f>SUM(V132:V135)</f>
        <v>0</v>
      </c>
      <c r="W136" s="42" t="str">
        <f>IF(V136=0,"OK","Virhe")</f>
        <v>OK</v>
      </c>
      <c r="X136" s="44"/>
    </row>
    <row r="137" spans="1:22" ht="15" hidden="1" thickBot="1">
      <c r="A137" s="45"/>
      <c r="B137" s="81" t="s">
        <v>41</v>
      </c>
      <c r="C137" s="82"/>
      <c r="D137" s="72" t="s">
        <v>39</v>
      </c>
      <c r="E137" s="73"/>
      <c r="F137" s="466" t="s">
        <v>42</v>
      </c>
      <c r="G137" s="467"/>
      <c r="H137" s="468" t="s">
        <v>43</v>
      </c>
      <c r="I137" s="467"/>
      <c r="J137" s="468" t="s">
        <v>44</v>
      </c>
      <c r="K137" s="467"/>
      <c r="L137" s="468" t="s">
        <v>45</v>
      </c>
      <c r="M137" s="467"/>
      <c r="N137" s="468" t="s">
        <v>46</v>
      </c>
      <c r="O137" s="467"/>
      <c r="P137" s="469" t="s">
        <v>23</v>
      </c>
      <c r="Q137" s="536"/>
      <c r="S137" s="47"/>
      <c r="T137" s="48" t="s">
        <v>15</v>
      </c>
      <c r="U137" s="49"/>
      <c r="V137" s="19" t="s">
        <v>16</v>
      </c>
    </row>
    <row r="138" spans="1:34" ht="15" hidden="1">
      <c r="A138" s="50" t="s">
        <v>24</v>
      </c>
      <c r="B138" s="83" t="str">
        <f>IF(B132&gt;"",B132,"")</f>
        <v>Tim Olsbo</v>
      </c>
      <c r="C138" s="83" t="str">
        <f>IF(B134&gt;"",B134,"")</f>
        <v>Mart Särg</v>
      </c>
      <c r="D138" s="74">
        <v>4</v>
      </c>
      <c r="F138" s="462"/>
      <c r="G138" s="463"/>
      <c r="H138" s="519"/>
      <c r="I138" s="520"/>
      <c r="J138" s="519"/>
      <c r="K138" s="520"/>
      <c r="L138" s="519"/>
      <c r="M138" s="520"/>
      <c r="N138" s="521"/>
      <c r="O138" s="520"/>
      <c r="P138" s="52">
        <f aca="true" t="shared" si="104" ref="P138:P143">IF(COUNT(F138:N138)=0,"",COUNTIF(F138:N138,"&gt;=0"))</f>
      </c>
      <c r="Q138" s="53">
        <f aca="true" t="shared" si="105" ref="Q138:Q143">IF(COUNT(F138:N138)=0,"",(IF(LEFT(F138,1)="-",1,0)+IF(LEFT(H138,1)="-",1,0)+IF(LEFT(J138,1)="-",1,0)+IF(LEFT(L138,1)="-",1,0)+IF(LEFT(N138,1)="-",1,0)))</f>
      </c>
      <c r="R138" s="54"/>
      <c r="S138" s="55"/>
      <c r="T138" s="56">
        <f aca="true" t="shared" si="106" ref="T138:U143">+Y138+AA138+AC138+AE138+AG138</f>
        <v>0</v>
      </c>
      <c r="U138" s="57">
        <f t="shared" si="106"/>
        <v>0</v>
      </c>
      <c r="V138" s="58">
        <f aca="true" t="shared" si="107" ref="V138:V143">+T138-U138</f>
        <v>0</v>
      </c>
      <c r="Y138" s="59">
        <f aca="true" t="shared" si="108" ref="Y138:Y143">IF(F138="",0,IF(LEFT(F138,1)="-",ABS(F138),(IF(F138&gt;9,F138+2,11))))</f>
        <v>0</v>
      </c>
      <c r="Z138" s="60">
        <f aca="true" t="shared" si="109" ref="Z138:Z143">IF(F138="",0,IF(LEFT(F138,1)="-",(IF(ABS(F138)&gt;9,(ABS(F138)+2),11)),F138))</f>
        <v>0</v>
      </c>
      <c r="AA138" s="59">
        <f aca="true" t="shared" si="110" ref="AA138:AA143">IF(H138="",0,IF(LEFT(H138,1)="-",ABS(H138),(IF(H138&gt;9,H138+2,11))))</f>
        <v>0</v>
      </c>
      <c r="AB138" s="60">
        <f aca="true" t="shared" si="111" ref="AB138:AB143">IF(H138="",0,IF(LEFT(H138,1)="-",(IF(ABS(H138)&gt;9,(ABS(H138)+2),11)),H138))</f>
        <v>0</v>
      </c>
      <c r="AC138" s="59">
        <f aca="true" t="shared" si="112" ref="AC138:AC143">IF(J138="",0,IF(LEFT(J138,1)="-",ABS(J138),(IF(J138&gt;9,J138+2,11))))</f>
        <v>0</v>
      </c>
      <c r="AD138" s="60">
        <f aca="true" t="shared" si="113" ref="AD138:AD143">IF(J138="",0,IF(LEFT(J138,1)="-",(IF(ABS(J138)&gt;9,(ABS(J138)+2),11)),J138))</f>
        <v>0</v>
      </c>
      <c r="AE138" s="59">
        <f aca="true" t="shared" si="114" ref="AE138:AE143">IF(L138="",0,IF(LEFT(L138,1)="-",ABS(L138),(IF(L138&gt;9,L138+2,11))))</f>
        <v>0</v>
      </c>
      <c r="AF138" s="60">
        <f aca="true" t="shared" si="115" ref="AF138:AF143">IF(L138="",0,IF(LEFT(L138,1)="-",(IF(ABS(L138)&gt;9,(ABS(L138)+2),11)),L138))</f>
        <v>0</v>
      </c>
      <c r="AG138" s="59">
        <f aca="true" t="shared" si="116" ref="AG138:AG143">IF(N138="",0,IF(LEFT(N138,1)="-",ABS(N138),(IF(N138&gt;9,N138+2,11))))</f>
        <v>0</v>
      </c>
      <c r="AH138" s="60">
        <f aca="true" t="shared" si="117" ref="AH138:AH143">IF(N138="",0,IF(LEFT(N138,1)="-",(IF(ABS(N138)&gt;9,(ABS(N138)+2),11)),N138))</f>
        <v>0</v>
      </c>
    </row>
    <row r="139" spans="1:34" ht="15" hidden="1">
      <c r="A139" s="50" t="s">
        <v>25</v>
      </c>
      <c r="B139" s="83" t="s">
        <v>78</v>
      </c>
      <c r="C139" s="83" t="str">
        <f>IF(B135&gt;"",B135,"")</f>
        <v>Martin Abramson</v>
      </c>
      <c r="D139" s="75">
        <v>1</v>
      </c>
      <c r="F139" s="513"/>
      <c r="G139" s="514"/>
      <c r="H139" s="513"/>
      <c r="I139" s="514"/>
      <c r="J139" s="513"/>
      <c r="K139" s="514"/>
      <c r="L139" s="513"/>
      <c r="M139" s="514"/>
      <c r="N139" s="513"/>
      <c r="O139" s="514"/>
      <c r="P139" s="52">
        <f t="shared" si="104"/>
      </c>
      <c r="Q139" s="53">
        <f t="shared" si="105"/>
      </c>
      <c r="R139" s="61"/>
      <c r="S139" s="62"/>
      <c r="T139" s="56">
        <f t="shared" si="106"/>
        <v>0</v>
      </c>
      <c r="U139" s="57">
        <f t="shared" si="106"/>
        <v>0</v>
      </c>
      <c r="V139" s="58">
        <f t="shared" si="107"/>
        <v>0</v>
      </c>
      <c r="Y139" s="63">
        <f t="shared" si="108"/>
        <v>0</v>
      </c>
      <c r="Z139" s="64">
        <f t="shared" si="109"/>
        <v>0</v>
      </c>
      <c r="AA139" s="63">
        <f t="shared" si="110"/>
        <v>0</v>
      </c>
      <c r="AB139" s="64">
        <f t="shared" si="111"/>
        <v>0</v>
      </c>
      <c r="AC139" s="63">
        <f t="shared" si="112"/>
        <v>0</v>
      </c>
      <c r="AD139" s="64">
        <f t="shared" si="113"/>
        <v>0</v>
      </c>
      <c r="AE139" s="63">
        <f t="shared" si="114"/>
        <v>0</v>
      </c>
      <c r="AF139" s="64">
        <f t="shared" si="115"/>
        <v>0</v>
      </c>
      <c r="AG139" s="63">
        <f t="shared" si="116"/>
        <v>0</v>
      </c>
      <c r="AH139" s="64">
        <f t="shared" si="117"/>
        <v>0</v>
      </c>
    </row>
    <row r="140" spans="1:34" ht="15.75" hidden="1" thickBot="1">
      <c r="A140" s="50" t="s">
        <v>26</v>
      </c>
      <c r="B140" s="84" t="s">
        <v>34</v>
      </c>
      <c r="C140" s="84" t="str">
        <f>IF(B135&gt;"",B135,"")</f>
        <v>Martin Abramson</v>
      </c>
      <c r="D140" s="72">
        <v>3</v>
      </c>
      <c r="F140" s="517"/>
      <c r="G140" s="518"/>
      <c r="H140" s="517"/>
      <c r="I140" s="518"/>
      <c r="J140" s="517"/>
      <c r="K140" s="518"/>
      <c r="L140" s="517"/>
      <c r="M140" s="518"/>
      <c r="N140" s="517"/>
      <c r="O140" s="518"/>
      <c r="P140" s="52">
        <f t="shared" si="104"/>
      </c>
      <c r="Q140" s="53">
        <f t="shared" si="105"/>
      </c>
      <c r="R140" s="61"/>
      <c r="S140" s="62"/>
      <c r="T140" s="56">
        <f t="shared" si="106"/>
        <v>0</v>
      </c>
      <c r="U140" s="57">
        <f t="shared" si="106"/>
        <v>0</v>
      </c>
      <c r="V140" s="58">
        <f t="shared" si="107"/>
        <v>0</v>
      </c>
      <c r="Y140" s="63">
        <f t="shared" si="108"/>
        <v>0</v>
      </c>
      <c r="Z140" s="64">
        <f t="shared" si="109"/>
        <v>0</v>
      </c>
      <c r="AA140" s="63">
        <f t="shared" si="110"/>
        <v>0</v>
      </c>
      <c r="AB140" s="64">
        <f t="shared" si="111"/>
        <v>0</v>
      </c>
      <c r="AC140" s="63">
        <f t="shared" si="112"/>
        <v>0</v>
      </c>
      <c r="AD140" s="64">
        <f t="shared" si="113"/>
        <v>0</v>
      </c>
      <c r="AE140" s="63">
        <f t="shared" si="114"/>
        <v>0</v>
      </c>
      <c r="AF140" s="64">
        <f t="shared" si="115"/>
        <v>0</v>
      </c>
      <c r="AG140" s="63">
        <f t="shared" si="116"/>
        <v>0</v>
      </c>
      <c r="AH140" s="64">
        <f t="shared" si="117"/>
        <v>0</v>
      </c>
    </row>
    <row r="141" spans="1:34" ht="15" hidden="1">
      <c r="A141" s="50" t="s">
        <v>27</v>
      </c>
      <c r="B141" s="83" t="str">
        <f>IF(B133&gt;"",B133,"")</f>
        <v>Jouni Nousiainen</v>
      </c>
      <c r="C141" s="83" t="str">
        <f>IF(B134&gt;"",B134,"")</f>
        <v>Mart Särg</v>
      </c>
      <c r="D141" s="74">
        <v>4</v>
      </c>
      <c r="F141" s="519"/>
      <c r="G141" s="520"/>
      <c r="H141" s="519"/>
      <c r="I141" s="520"/>
      <c r="J141" s="519"/>
      <c r="K141" s="520"/>
      <c r="L141" s="519"/>
      <c r="M141" s="520"/>
      <c r="N141" s="519"/>
      <c r="O141" s="520"/>
      <c r="P141" s="52">
        <f t="shared" si="104"/>
      </c>
      <c r="Q141" s="53">
        <f t="shared" si="105"/>
      </c>
      <c r="R141" s="61"/>
      <c r="S141" s="62"/>
      <c r="T141" s="56">
        <f t="shared" si="106"/>
        <v>0</v>
      </c>
      <c r="U141" s="57">
        <f t="shared" si="106"/>
        <v>0</v>
      </c>
      <c r="V141" s="58">
        <f t="shared" si="107"/>
        <v>0</v>
      </c>
      <c r="Y141" s="63">
        <f t="shared" si="108"/>
        <v>0</v>
      </c>
      <c r="Z141" s="64">
        <f t="shared" si="109"/>
        <v>0</v>
      </c>
      <c r="AA141" s="63">
        <f t="shared" si="110"/>
        <v>0</v>
      </c>
      <c r="AB141" s="64">
        <f t="shared" si="111"/>
        <v>0</v>
      </c>
      <c r="AC141" s="63">
        <f t="shared" si="112"/>
        <v>0</v>
      </c>
      <c r="AD141" s="64">
        <f t="shared" si="113"/>
        <v>0</v>
      </c>
      <c r="AE141" s="63">
        <f t="shared" si="114"/>
        <v>0</v>
      </c>
      <c r="AF141" s="64">
        <f t="shared" si="115"/>
        <v>0</v>
      </c>
      <c r="AG141" s="63">
        <f t="shared" si="116"/>
        <v>0</v>
      </c>
      <c r="AH141" s="64">
        <f t="shared" si="117"/>
        <v>0</v>
      </c>
    </row>
    <row r="142" spans="1:34" ht="15" hidden="1">
      <c r="A142" s="50" t="s">
        <v>28</v>
      </c>
      <c r="B142" s="83" t="str">
        <f>IF(B132&gt;"",B132,"")</f>
        <v>Tim Olsbo</v>
      </c>
      <c r="C142" s="83" t="str">
        <f>IF(B133&gt;"",B133,"")</f>
        <v>Jouni Nousiainen</v>
      </c>
      <c r="D142" s="75">
        <v>3</v>
      </c>
      <c r="F142" s="513"/>
      <c r="G142" s="514"/>
      <c r="H142" s="513"/>
      <c r="I142" s="514"/>
      <c r="J142" s="461"/>
      <c r="K142" s="514"/>
      <c r="L142" s="513"/>
      <c r="M142" s="514"/>
      <c r="N142" s="513"/>
      <c r="O142" s="514"/>
      <c r="P142" s="52">
        <f t="shared" si="104"/>
      </c>
      <c r="Q142" s="53">
        <f t="shared" si="105"/>
      </c>
      <c r="R142" s="61"/>
      <c r="S142" s="62"/>
      <c r="T142" s="56">
        <f t="shared" si="106"/>
        <v>0</v>
      </c>
      <c r="U142" s="57">
        <f t="shared" si="106"/>
        <v>0</v>
      </c>
      <c r="V142" s="58">
        <f t="shared" si="107"/>
        <v>0</v>
      </c>
      <c r="Y142" s="63">
        <f t="shared" si="108"/>
        <v>0</v>
      </c>
      <c r="Z142" s="64">
        <f t="shared" si="109"/>
        <v>0</v>
      </c>
      <c r="AA142" s="63">
        <f t="shared" si="110"/>
        <v>0</v>
      </c>
      <c r="AB142" s="64">
        <f t="shared" si="111"/>
        <v>0</v>
      </c>
      <c r="AC142" s="63">
        <f t="shared" si="112"/>
        <v>0</v>
      </c>
      <c r="AD142" s="64">
        <f t="shared" si="113"/>
        <v>0</v>
      </c>
      <c r="AE142" s="63">
        <f t="shared" si="114"/>
        <v>0</v>
      </c>
      <c r="AF142" s="64">
        <f t="shared" si="115"/>
        <v>0</v>
      </c>
      <c r="AG142" s="63">
        <f t="shared" si="116"/>
        <v>0</v>
      </c>
      <c r="AH142" s="64">
        <f t="shared" si="117"/>
        <v>0</v>
      </c>
    </row>
    <row r="143" spans="1:34" ht="15.75" hidden="1" thickBot="1">
      <c r="A143" s="65" t="s">
        <v>29</v>
      </c>
      <c r="B143" s="85" t="s">
        <v>81</v>
      </c>
      <c r="C143" s="85" t="str">
        <f>IF(B135&gt;"",B135,"")</f>
        <v>Martin Abramson</v>
      </c>
      <c r="D143" s="76">
        <v>2</v>
      </c>
      <c r="F143" s="515"/>
      <c r="G143" s="516"/>
      <c r="H143" s="515"/>
      <c r="I143" s="516"/>
      <c r="J143" s="515"/>
      <c r="K143" s="516"/>
      <c r="L143" s="515"/>
      <c r="M143" s="516"/>
      <c r="N143" s="515"/>
      <c r="O143" s="516"/>
      <c r="P143" s="67">
        <f t="shared" si="104"/>
      </c>
      <c r="Q143" s="68">
        <f t="shared" si="105"/>
      </c>
      <c r="R143" s="69"/>
      <c r="S143" s="12"/>
      <c r="T143" s="56">
        <f t="shared" si="106"/>
        <v>0</v>
      </c>
      <c r="U143" s="57">
        <f t="shared" si="106"/>
        <v>0</v>
      </c>
      <c r="V143" s="58">
        <f t="shared" si="107"/>
        <v>0</v>
      </c>
      <c r="Y143" s="70">
        <f t="shared" si="108"/>
        <v>0</v>
      </c>
      <c r="Z143" s="71">
        <f t="shared" si="109"/>
        <v>0</v>
      </c>
      <c r="AA143" s="70">
        <f t="shared" si="110"/>
        <v>0</v>
      </c>
      <c r="AB143" s="71">
        <f t="shared" si="111"/>
        <v>0</v>
      </c>
      <c r="AC143" s="70">
        <f t="shared" si="112"/>
        <v>0</v>
      </c>
      <c r="AD143" s="71">
        <f t="shared" si="113"/>
        <v>0</v>
      </c>
      <c r="AE143" s="70">
        <f t="shared" si="114"/>
        <v>0</v>
      </c>
      <c r="AF143" s="71">
        <f t="shared" si="115"/>
        <v>0</v>
      </c>
      <c r="AG143" s="70">
        <f t="shared" si="116"/>
        <v>0</v>
      </c>
      <c r="AH143" s="71">
        <f t="shared" si="117"/>
        <v>0</v>
      </c>
    </row>
    <row r="144" ht="15.75" hidden="1" thickBot="1" thickTop="1"/>
    <row r="145" spans="1:19" ht="16.5" hidden="1" thickBot="1" thickTop="1">
      <c r="A145" s="3"/>
      <c r="B145" s="87" t="s">
        <v>48</v>
      </c>
      <c r="C145" s="88" t="s">
        <v>89</v>
      </c>
      <c r="D145" s="4"/>
      <c r="E145" s="88"/>
      <c r="F145" s="5"/>
      <c r="G145" s="4"/>
      <c r="H145" s="93" t="s">
        <v>63</v>
      </c>
      <c r="I145" s="6"/>
      <c r="J145" s="530" t="s">
        <v>90</v>
      </c>
      <c r="K145" s="296"/>
      <c r="L145" s="296"/>
      <c r="M145" s="267"/>
      <c r="N145" s="7"/>
      <c r="O145" s="8"/>
      <c r="P145" s="523" t="s">
        <v>60</v>
      </c>
      <c r="Q145" s="524"/>
      <c r="R145" s="524"/>
      <c r="S145" s="525"/>
    </row>
    <row r="146" spans="1:19" ht="15.75" hidden="1" thickBot="1">
      <c r="A146" s="9"/>
      <c r="B146" s="89" t="str">
        <f>'[1]Kehi'!$F$11</f>
        <v>SPTL ja Helsingin Piiri</v>
      </c>
      <c r="C146" s="90" t="s">
        <v>2</v>
      </c>
      <c r="D146" s="286"/>
      <c r="E146" s="287"/>
      <c r="F146" s="288"/>
      <c r="G146" s="289" t="s">
        <v>3</v>
      </c>
      <c r="H146" s="290"/>
      <c r="I146" s="290"/>
      <c r="J146" s="291">
        <f>'[1]Kehi'!$N$11</f>
        <v>38493</v>
      </c>
      <c r="K146" s="291"/>
      <c r="L146" s="291"/>
      <c r="M146" s="292"/>
      <c r="N146" s="10" t="s">
        <v>4</v>
      </c>
      <c r="O146" s="11"/>
      <c r="P146" s="537" t="s">
        <v>38</v>
      </c>
      <c r="Q146" s="294"/>
      <c r="R146" s="294"/>
      <c r="S146" s="538"/>
    </row>
    <row r="147" spans="1:19" ht="15" hidden="1" thickTop="1">
      <c r="A147" s="14"/>
      <c r="B147" s="91" t="s">
        <v>49</v>
      </c>
      <c r="C147" s="92" t="s">
        <v>50</v>
      </c>
      <c r="D147" s="474" t="s">
        <v>8</v>
      </c>
      <c r="E147" s="475"/>
      <c r="F147" s="474" t="s">
        <v>9</v>
      </c>
      <c r="G147" s="475"/>
      <c r="H147" s="474" t="s">
        <v>10</v>
      </c>
      <c r="I147" s="475"/>
      <c r="J147" s="474" t="s">
        <v>11</v>
      </c>
      <c r="K147" s="475"/>
      <c r="L147" s="474"/>
      <c r="M147" s="475"/>
      <c r="N147" s="15" t="s">
        <v>12</v>
      </c>
      <c r="O147" s="16" t="s">
        <v>13</v>
      </c>
      <c r="P147" s="17" t="s">
        <v>14</v>
      </c>
      <c r="Q147" s="18"/>
      <c r="R147" s="476" t="s">
        <v>47</v>
      </c>
      <c r="S147" s="417"/>
    </row>
    <row r="148" spans="1:19" ht="15" hidden="1">
      <c r="A148" s="20" t="s">
        <v>8</v>
      </c>
      <c r="B148" s="77" t="s">
        <v>30</v>
      </c>
      <c r="C148" s="78" t="s">
        <v>31</v>
      </c>
      <c r="D148" s="21"/>
      <c r="E148" s="22"/>
      <c r="F148" s="23">
        <f>+P158</f>
      </c>
      <c r="G148" s="24">
        <f>+Q158</f>
      </c>
      <c r="H148" s="23">
        <f>P154</f>
      </c>
      <c r="I148" s="24">
        <f>Q154</f>
      </c>
      <c r="J148" s="23">
        <f>P156</f>
      </c>
      <c r="K148" s="24">
        <f>Q156</f>
      </c>
      <c r="L148" s="23"/>
      <c r="M148" s="24"/>
      <c r="N148" s="25">
        <f>IF(SUM(D148:M148)=0,"",COUNTIF(E148:E151,"3"))</f>
      </c>
      <c r="O148" s="26">
        <f>IF(SUM(E148:N148)=0,"",COUNTIF(D148:D151,"3"))</f>
      </c>
      <c r="P148" s="27">
        <f>IF(SUM(D148:M148)=0,"",SUM(E148:E151))</f>
      </c>
      <c r="Q148" s="28">
        <f>IF(SUM(D148:M148)=0,"",SUM(D148:D151))</f>
      </c>
      <c r="R148" s="464"/>
      <c r="S148" s="465"/>
    </row>
    <row r="149" spans="1:19" ht="15" hidden="1">
      <c r="A149" s="31" t="s">
        <v>9</v>
      </c>
      <c r="B149" s="77" t="s">
        <v>37</v>
      </c>
      <c r="C149" s="78" t="s">
        <v>0</v>
      </c>
      <c r="D149" s="32">
        <f>+Q158</f>
      </c>
      <c r="E149" s="33">
        <f>+P158</f>
      </c>
      <c r="F149" s="34"/>
      <c r="G149" s="35"/>
      <c r="H149" s="32">
        <f>P157</f>
      </c>
      <c r="I149" s="33">
        <f>Q157</f>
      </c>
      <c r="J149" s="32">
        <f>P155</f>
      </c>
      <c r="K149" s="33">
        <f>Q155</f>
      </c>
      <c r="L149" s="32"/>
      <c r="M149" s="33"/>
      <c r="N149" s="25">
        <f>IF(SUM(D149:M149)=0,"",COUNTIF(G148:G151,"3"))</f>
      </c>
      <c r="O149" s="26">
        <f>IF(SUM(E149:N149)=0,"",COUNTIF(F148:F151,"3"))</f>
      </c>
      <c r="P149" s="27">
        <f>IF(SUM(D149:M149)=0,"",SUM(G148:G151))</f>
      </c>
      <c r="Q149" s="28">
        <f>IF(SUM(D149:M149)=0,"",SUM(F148:F151))</f>
      </c>
      <c r="R149" s="464"/>
      <c r="S149" s="465"/>
    </row>
    <row r="150" spans="1:19" ht="15" hidden="1">
      <c r="A150" s="31" t="s">
        <v>10</v>
      </c>
      <c r="B150" s="77" t="s">
        <v>75</v>
      </c>
      <c r="C150" s="78" t="s">
        <v>69</v>
      </c>
      <c r="D150" s="32">
        <f>+Q154</f>
      </c>
      <c r="E150" s="33">
        <f>+P154</f>
      </c>
      <c r="F150" s="32">
        <f>Q157</f>
      </c>
      <c r="G150" s="33">
        <f>P157</f>
      </c>
      <c r="H150" s="34"/>
      <c r="I150" s="35"/>
      <c r="J150" s="32">
        <f>P159</f>
      </c>
      <c r="K150" s="33">
        <f>Q159</f>
      </c>
      <c r="L150" s="32"/>
      <c r="M150" s="33"/>
      <c r="N150" s="25">
        <f>IF(SUM(D150:M150)=0,"",COUNTIF(I148:I151,"3"))</f>
      </c>
      <c r="O150" s="26">
        <f>IF(SUM(E150:N150)=0,"",COUNTIF(H148:H151,"3"))</f>
      </c>
      <c r="P150" s="27">
        <f>IF(SUM(D150:M150)=0,"",SUM(I148:I151))</f>
      </c>
      <c r="Q150" s="28">
        <f>IF(SUM(D150:M150)=0,"",SUM(H148:H151))</f>
      </c>
      <c r="R150" s="464"/>
      <c r="S150" s="465"/>
    </row>
    <row r="151" spans="1:19" ht="15" hidden="1">
      <c r="A151" s="31" t="s">
        <v>11</v>
      </c>
      <c r="B151" s="79" t="s">
        <v>80</v>
      </c>
      <c r="C151" s="78" t="s">
        <v>33</v>
      </c>
      <c r="D151" s="32">
        <f>Q156</f>
      </c>
      <c r="E151" s="33">
        <f>P156</f>
      </c>
      <c r="F151" s="32">
        <f>Q155</f>
      </c>
      <c r="G151" s="33">
        <f>P155</f>
      </c>
      <c r="H151" s="32">
        <f>Q159</f>
      </c>
      <c r="I151" s="33">
        <f>P159</f>
      </c>
      <c r="J151" s="34"/>
      <c r="K151" s="35"/>
      <c r="L151" s="32"/>
      <c r="M151" s="33"/>
      <c r="N151" s="25">
        <f>IF(SUM(D151:M151)=0,"",COUNTIF(K148:K151,"3"))</f>
      </c>
      <c r="O151" s="26">
        <f>IF(SUM(E151:N151)=0,"",COUNTIF(J148:J151,"3"))</f>
      </c>
      <c r="P151" s="27">
        <f>IF(SUM(D151:M152)=0,"",SUM(K148:K151))</f>
      </c>
      <c r="Q151" s="28">
        <f>IF(SUM(D151:M151)=0,"",SUM(J148:J151))</f>
      </c>
      <c r="R151" s="464"/>
      <c r="S151" s="465"/>
    </row>
    <row r="152" spans="1:19" ht="15" hidden="1" thickTop="1">
      <c r="A152" s="36"/>
      <c r="B152" s="37" t="s">
        <v>32</v>
      </c>
      <c r="C152" s="80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  <c r="S152" s="40"/>
    </row>
    <row r="153" spans="1:19" ht="15" hidden="1" thickBot="1">
      <c r="A153" s="45"/>
      <c r="B153" s="81" t="s">
        <v>41</v>
      </c>
      <c r="C153" s="82"/>
      <c r="D153" s="72" t="s">
        <v>39</v>
      </c>
      <c r="E153" s="73"/>
      <c r="F153" s="466" t="s">
        <v>42</v>
      </c>
      <c r="G153" s="467"/>
      <c r="H153" s="468" t="s">
        <v>43</v>
      </c>
      <c r="I153" s="467"/>
      <c r="J153" s="468" t="s">
        <v>44</v>
      </c>
      <c r="K153" s="467"/>
      <c r="L153" s="468" t="s">
        <v>45</v>
      </c>
      <c r="M153" s="467"/>
      <c r="N153" s="468" t="s">
        <v>46</v>
      </c>
      <c r="O153" s="467"/>
      <c r="P153" s="469" t="s">
        <v>23</v>
      </c>
      <c r="Q153" s="536"/>
      <c r="S153" s="47"/>
    </row>
    <row r="154" spans="1:19" ht="15" hidden="1">
      <c r="A154" s="50" t="s">
        <v>24</v>
      </c>
      <c r="B154" s="83" t="str">
        <f>IF(B148&gt;"",B148,"")</f>
        <v>Marko Viidas</v>
      </c>
      <c r="C154" s="83" t="str">
        <f>IF(B150&gt;"",B150,"")</f>
        <v>Diep Luong</v>
      </c>
      <c r="D154" s="74">
        <v>4</v>
      </c>
      <c r="F154" s="462"/>
      <c r="G154" s="463"/>
      <c r="H154" s="519"/>
      <c r="I154" s="520"/>
      <c r="J154" s="519"/>
      <c r="K154" s="520"/>
      <c r="L154" s="519"/>
      <c r="M154" s="520"/>
      <c r="N154" s="521"/>
      <c r="O154" s="520"/>
      <c r="P154" s="52">
        <f aca="true" t="shared" si="118" ref="P154:P159">IF(COUNT(F154:N154)=0,"",COUNTIF(F154:N154,"&gt;=0"))</f>
      </c>
      <c r="Q154" s="53">
        <f aca="true" t="shared" si="119" ref="Q154:Q159">IF(COUNT(F154:N154)=0,"",(IF(LEFT(F154,1)="-",1,0)+IF(LEFT(H154,1)="-",1,0)+IF(LEFT(J154,1)="-",1,0)+IF(LEFT(L154,1)="-",1,0)+IF(LEFT(N154,1)="-",1,0)))</f>
      </c>
      <c r="R154" s="54"/>
      <c r="S154" s="55"/>
    </row>
    <row r="155" spans="1:19" ht="15" hidden="1">
      <c r="A155" s="50" t="s">
        <v>25</v>
      </c>
      <c r="B155" s="83" t="s">
        <v>37</v>
      </c>
      <c r="C155" s="83" t="str">
        <f>IF(B151&gt;"",B151,"")</f>
        <v>Samir Abedir</v>
      </c>
      <c r="D155" s="75">
        <v>1</v>
      </c>
      <c r="F155" s="513"/>
      <c r="G155" s="514"/>
      <c r="H155" s="513"/>
      <c r="I155" s="514"/>
      <c r="J155" s="513"/>
      <c r="K155" s="514"/>
      <c r="L155" s="513"/>
      <c r="M155" s="514"/>
      <c r="N155" s="513"/>
      <c r="O155" s="514"/>
      <c r="P155" s="52">
        <f t="shared" si="118"/>
      </c>
      <c r="Q155" s="53">
        <f t="shared" si="119"/>
      </c>
      <c r="R155" s="61"/>
      <c r="S155" s="62"/>
    </row>
    <row r="156" spans="1:19" ht="15.75" hidden="1" thickBot="1">
      <c r="A156" s="50" t="s">
        <v>26</v>
      </c>
      <c r="B156" s="84" t="s">
        <v>30</v>
      </c>
      <c r="C156" s="84" t="str">
        <f>IF(B151&gt;"",B151,"")</f>
        <v>Samir Abedir</v>
      </c>
      <c r="D156" s="72">
        <v>3</v>
      </c>
      <c r="F156" s="517"/>
      <c r="G156" s="518"/>
      <c r="H156" s="517"/>
      <c r="I156" s="518"/>
      <c r="J156" s="517"/>
      <c r="K156" s="518"/>
      <c r="L156" s="517"/>
      <c r="M156" s="518"/>
      <c r="N156" s="517"/>
      <c r="O156" s="518"/>
      <c r="P156" s="52">
        <f t="shared" si="118"/>
      </c>
      <c r="Q156" s="53">
        <f t="shared" si="119"/>
      </c>
      <c r="R156" s="61"/>
      <c r="S156" s="62"/>
    </row>
    <row r="157" spans="1:19" ht="15" hidden="1">
      <c r="A157" s="50" t="s">
        <v>27</v>
      </c>
      <c r="B157" s="83" t="s">
        <v>37</v>
      </c>
      <c r="C157" s="83" t="str">
        <f>IF(B150&gt;"",B150,"")</f>
        <v>Diep Luong</v>
      </c>
      <c r="D157" s="74">
        <v>4</v>
      </c>
      <c r="F157" s="519"/>
      <c r="G157" s="520"/>
      <c r="H157" s="519"/>
      <c r="I157" s="520"/>
      <c r="J157" s="519"/>
      <c r="K157" s="520"/>
      <c r="L157" s="519"/>
      <c r="M157" s="520"/>
      <c r="N157" s="519"/>
      <c r="O157" s="520"/>
      <c r="P157" s="52">
        <f t="shared" si="118"/>
      </c>
      <c r="Q157" s="53">
        <f t="shared" si="119"/>
      </c>
      <c r="R157" s="61"/>
      <c r="S157" s="62"/>
    </row>
    <row r="158" spans="1:19" ht="15" hidden="1">
      <c r="A158" s="50" t="s">
        <v>28</v>
      </c>
      <c r="B158" s="83" t="s">
        <v>30</v>
      </c>
      <c r="C158" s="83" t="str">
        <f>IF(B149&gt;"",B149,"")</f>
        <v>Dmitry Vyskubov</v>
      </c>
      <c r="D158" s="75">
        <v>3</v>
      </c>
      <c r="F158" s="513"/>
      <c r="G158" s="514"/>
      <c r="H158" s="513"/>
      <c r="I158" s="514"/>
      <c r="J158" s="461"/>
      <c r="K158" s="514"/>
      <c r="L158" s="513"/>
      <c r="M158" s="514"/>
      <c r="N158" s="513"/>
      <c r="O158" s="514"/>
      <c r="P158" s="52">
        <f t="shared" si="118"/>
      </c>
      <c r="Q158" s="53">
        <f t="shared" si="119"/>
      </c>
      <c r="R158" s="61"/>
      <c r="S158" s="62"/>
    </row>
    <row r="159" spans="1:19" ht="15.75" hidden="1" thickBot="1">
      <c r="A159" s="65" t="s">
        <v>29</v>
      </c>
      <c r="B159" s="85" t="s">
        <v>75</v>
      </c>
      <c r="C159" s="85" t="str">
        <f>IF(B151&gt;"",B151,"")</f>
        <v>Samir Abedir</v>
      </c>
      <c r="D159" s="76">
        <v>2</v>
      </c>
      <c r="F159" s="515"/>
      <c r="G159" s="516"/>
      <c r="H159" s="515"/>
      <c r="I159" s="516"/>
      <c r="J159" s="515"/>
      <c r="K159" s="516"/>
      <c r="L159" s="515"/>
      <c r="M159" s="516"/>
      <c r="N159" s="515"/>
      <c r="O159" s="516"/>
      <c r="P159" s="67">
        <f t="shared" si="118"/>
      </c>
      <c r="Q159" s="68">
        <f t="shared" si="119"/>
      </c>
      <c r="R159" s="69"/>
      <c r="S159" s="12"/>
    </row>
    <row r="160" spans="2:3" ht="15.75" hidden="1" thickBot="1" thickTop="1">
      <c r="B160" s="86"/>
      <c r="C160" s="86"/>
    </row>
    <row r="161" spans="1:19" ht="16.5" hidden="1" thickBot="1" thickTop="1">
      <c r="A161" s="3"/>
      <c r="B161" s="87" t="s">
        <v>48</v>
      </c>
      <c r="C161" s="88" t="s">
        <v>89</v>
      </c>
      <c r="D161" s="4"/>
      <c r="E161" s="88"/>
      <c r="F161" s="5"/>
      <c r="G161" s="4"/>
      <c r="H161" s="93" t="s">
        <v>62</v>
      </c>
      <c r="I161" s="6"/>
      <c r="J161" s="530" t="s">
        <v>90</v>
      </c>
      <c r="K161" s="296"/>
      <c r="L161" s="296"/>
      <c r="M161" s="267"/>
      <c r="N161" s="7"/>
      <c r="O161" s="8"/>
      <c r="P161" s="523" t="s">
        <v>61</v>
      </c>
      <c r="Q161" s="524"/>
      <c r="R161" s="524"/>
      <c r="S161" s="525"/>
    </row>
    <row r="162" spans="1:19" ht="15.75" customHeight="1" hidden="1" thickBot="1">
      <c r="A162" s="9"/>
      <c r="B162" s="89" t="str">
        <f>'[1]Kehi'!$F$11</f>
        <v>SPTL ja Helsingin Piiri</v>
      </c>
      <c r="C162" s="90" t="s">
        <v>2</v>
      </c>
      <c r="D162" s="286"/>
      <c r="E162" s="287"/>
      <c r="F162" s="288"/>
      <c r="G162" s="289" t="s">
        <v>3</v>
      </c>
      <c r="H162" s="290"/>
      <c r="I162" s="290"/>
      <c r="J162" s="291">
        <f>'[1]Kehi'!$N$11</f>
        <v>38493</v>
      </c>
      <c r="K162" s="291"/>
      <c r="L162" s="291"/>
      <c r="M162" s="292"/>
      <c r="N162" s="10" t="s">
        <v>4</v>
      </c>
      <c r="O162" s="11"/>
      <c r="P162" s="537" t="s">
        <v>38</v>
      </c>
      <c r="Q162" s="294"/>
      <c r="R162" s="294"/>
      <c r="S162" s="538"/>
    </row>
    <row r="163" spans="1:19" ht="15" hidden="1" thickTop="1">
      <c r="A163" s="14"/>
      <c r="B163" s="91" t="s">
        <v>49</v>
      </c>
      <c r="C163" s="92" t="s">
        <v>50</v>
      </c>
      <c r="D163" s="474" t="s">
        <v>8</v>
      </c>
      <c r="E163" s="475"/>
      <c r="F163" s="474" t="s">
        <v>9</v>
      </c>
      <c r="G163" s="475"/>
      <c r="H163" s="474" t="s">
        <v>10</v>
      </c>
      <c r="I163" s="475"/>
      <c r="J163" s="474" t="s">
        <v>11</v>
      </c>
      <c r="K163" s="475"/>
      <c r="L163" s="474"/>
      <c r="M163" s="475"/>
      <c r="N163" s="15" t="s">
        <v>12</v>
      </c>
      <c r="O163" s="16" t="s">
        <v>13</v>
      </c>
      <c r="P163" s="17" t="s">
        <v>14</v>
      </c>
      <c r="Q163" s="18"/>
      <c r="R163" s="476" t="s">
        <v>47</v>
      </c>
      <c r="S163" s="417"/>
    </row>
    <row r="164" spans="1:19" ht="15" hidden="1">
      <c r="A164" s="20" t="s">
        <v>8</v>
      </c>
      <c r="B164" s="77" t="s">
        <v>86</v>
      </c>
      <c r="C164" s="78" t="s">
        <v>87</v>
      </c>
      <c r="D164" s="21"/>
      <c r="E164" s="22"/>
      <c r="F164" s="23">
        <f>+P174</f>
      </c>
      <c r="G164" s="24">
        <f>+Q174</f>
      </c>
      <c r="H164" s="23">
        <f>P170</f>
      </c>
      <c r="I164" s="24">
        <f>Q170</f>
      </c>
      <c r="J164" s="23">
        <f>P172</f>
      </c>
      <c r="K164" s="24">
        <f>Q172</f>
      </c>
      <c r="L164" s="23"/>
      <c r="M164" s="24"/>
      <c r="N164" s="25">
        <f>IF(SUM(D164:M164)=0,"",COUNTIF(E164:E167,"3"))</f>
      </c>
      <c r="O164" s="26">
        <f>IF(SUM(E164:N164)=0,"",COUNTIF(D164:D167,"3"))</f>
      </c>
      <c r="P164" s="27">
        <f>IF(SUM(D164:M164)=0,"",SUM(E164:E167))</f>
      </c>
      <c r="Q164" s="28">
        <f>IF(SUM(D164:M164)=0,"",SUM(D164:D167))</f>
      </c>
      <c r="R164" s="464"/>
      <c r="S164" s="465"/>
    </row>
    <row r="165" spans="1:19" ht="15" hidden="1">
      <c r="A165" s="31" t="s">
        <v>9</v>
      </c>
      <c r="B165" s="77" t="s">
        <v>35</v>
      </c>
      <c r="C165" s="78" t="s">
        <v>18</v>
      </c>
      <c r="D165" s="32">
        <f>+Q174</f>
      </c>
      <c r="E165" s="33">
        <f>+P174</f>
      </c>
      <c r="F165" s="34"/>
      <c r="G165" s="35"/>
      <c r="H165" s="32">
        <f>P173</f>
      </c>
      <c r="I165" s="33">
        <f>Q173</f>
      </c>
      <c r="J165" s="32">
        <f>P171</f>
      </c>
      <c r="K165" s="33">
        <f>Q171</f>
      </c>
      <c r="L165" s="32"/>
      <c r="M165" s="33"/>
      <c r="N165" s="25">
        <f>IF(SUM(D165:M165)=0,"",COUNTIF(G164:G167,"3"))</f>
      </c>
      <c r="O165" s="26">
        <f>IF(SUM(E165:N165)=0,"",COUNTIF(F164:F167,"3"))</f>
      </c>
      <c r="P165" s="27">
        <f>IF(SUM(D165:M165)=0,"",SUM(G164:G167))</f>
      </c>
      <c r="Q165" s="28">
        <f>IF(SUM(D165:M165)=0,"",SUM(F164:F167))</f>
      </c>
      <c r="R165" s="464"/>
      <c r="S165" s="465"/>
    </row>
    <row r="166" spans="1:19" ht="15" hidden="1">
      <c r="A166" s="31" t="s">
        <v>10</v>
      </c>
      <c r="B166" s="77" t="s">
        <v>72</v>
      </c>
      <c r="C166" s="78" t="s">
        <v>67</v>
      </c>
      <c r="D166" s="32">
        <f>+Q170</f>
      </c>
      <c r="E166" s="33">
        <f>+P170</f>
      </c>
      <c r="F166" s="32">
        <f>Q173</f>
      </c>
      <c r="G166" s="33">
        <f>P173</f>
      </c>
      <c r="H166" s="34"/>
      <c r="I166" s="35"/>
      <c r="J166" s="32">
        <f>P175</f>
      </c>
      <c r="K166" s="33">
        <f>Q175</f>
      </c>
      <c r="L166" s="32"/>
      <c r="M166" s="33"/>
      <c r="N166" s="25">
        <f>IF(SUM(D166:M166)=0,"",COUNTIF(I164:I167,"3"))</f>
      </c>
      <c r="O166" s="26">
        <f>IF(SUM(E166:N166)=0,"",COUNTIF(H164:H167,"3"))</f>
      </c>
      <c r="P166" s="27">
        <f>IF(SUM(D166:M166)=0,"",SUM(I164:I167))</f>
      </c>
      <c r="Q166" s="28">
        <f>IF(SUM(D166:M166)=0,"",SUM(H164:H167))</f>
      </c>
      <c r="R166" s="464"/>
      <c r="S166" s="465"/>
    </row>
    <row r="167" spans="1:19" ht="15" hidden="1">
      <c r="A167" s="31" t="s">
        <v>11</v>
      </c>
      <c r="B167" s="79" t="s">
        <v>79</v>
      </c>
      <c r="C167" s="78" t="s">
        <v>33</v>
      </c>
      <c r="D167" s="32">
        <f>Q172</f>
      </c>
      <c r="E167" s="33">
        <f>P172</f>
      </c>
      <c r="F167" s="32">
        <f>Q171</f>
      </c>
      <c r="G167" s="33">
        <f>P171</f>
      </c>
      <c r="H167" s="32">
        <f>Q175</f>
      </c>
      <c r="I167" s="33">
        <f>P175</f>
      </c>
      <c r="J167" s="34"/>
      <c r="K167" s="35"/>
      <c r="L167" s="32"/>
      <c r="M167" s="33"/>
      <c r="N167" s="25">
        <f>IF(SUM(D167:M167)=0,"",COUNTIF(K164:K167,"3"))</f>
      </c>
      <c r="O167" s="26">
        <f>IF(SUM(E167:N167)=0,"",COUNTIF(J164:J167,"3"))</f>
      </c>
      <c r="P167" s="27">
        <f>IF(SUM(D167:M168)=0,"",SUM(K164:K167))</f>
      </c>
      <c r="Q167" s="28">
        <f>IF(SUM(D167:M167)=0,"",SUM(J164:J167))</f>
      </c>
      <c r="R167" s="464"/>
      <c r="S167" s="465"/>
    </row>
    <row r="168" spans="1:19" ht="15" customHeight="1" hidden="1" thickTop="1">
      <c r="A168" s="36"/>
      <c r="B168" s="37" t="s">
        <v>32</v>
      </c>
      <c r="C168" s="80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9"/>
      <c r="S168" s="40"/>
    </row>
    <row r="169" spans="1:19" ht="15" hidden="1" thickBot="1">
      <c r="A169" s="45"/>
      <c r="B169" s="81" t="s">
        <v>41</v>
      </c>
      <c r="C169" s="82"/>
      <c r="D169" s="72" t="s">
        <v>39</v>
      </c>
      <c r="E169" s="73"/>
      <c r="F169" s="466" t="s">
        <v>42</v>
      </c>
      <c r="G169" s="467"/>
      <c r="H169" s="468" t="s">
        <v>43</v>
      </c>
      <c r="I169" s="467"/>
      <c r="J169" s="468" t="s">
        <v>44</v>
      </c>
      <c r="K169" s="467"/>
      <c r="L169" s="468" t="s">
        <v>45</v>
      </c>
      <c r="M169" s="467"/>
      <c r="N169" s="468" t="s">
        <v>46</v>
      </c>
      <c r="O169" s="467"/>
      <c r="P169" s="469" t="s">
        <v>23</v>
      </c>
      <c r="Q169" s="536"/>
      <c r="S169" s="47"/>
    </row>
    <row r="170" spans="1:19" ht="15" hidden="1">
      <c r="A170" s="50" t="s">
        <v>24</v>
      </c>
      <c r="B170" s="83" t="str">
        <f>IF(B164&gt;"",B164,"")</f>
        <v>Aleksi Hyttinen</v>
      </c>
      <c r="C170" s="83" t="str">
        <f>IF(B166&gt;"",B166,"")</f>
        <v>Maksim Smirnov</v>
      </c>
      <c r="D170" s="74">
        <v>4</v>
      </c>
      <c r="F170" s="462"/>
      <c r="G170" s="463"/>
      <c r="H170" s="519"/>
      <c r="I170" s="520"/>
      <c r="J170" s="519"/>
      <c r="K170" s="520"/>
      <c r="L170" s="519"/>
      <c r="M170" s="520"/>
      <c r="N170" s="521"/>
      <c r="O170" s="520"/>
      <c r="P170" s="52">
        <f aca="true" t="shared" si="120" ref="P170:P175">IF(COUNT(F170:N170)=0,"",COUNTIF(F170:N170,"&gt;=0"))</f>
      </c>
      <c r="Q170" s="53">
        <f aca="true" t="shared" si="121" ref="Q170:Q175">IF(COUNT(F170:N170)=0,"",(IF(LEFT(F170,1)="-",1,0)+IF(LEFT(H170,1)="-",1,0)+IF(LEFT(J170,1)="-",1,0)+IF(LEFT(L170,1)="-",1,0)+IF(LEFT(N170,1)="-",1,0)))</f>
      </c>
      <c r="R170" s="54"/>
      <c r="S170" s="55"/>
    </row>
    <row r="171" spans="1:19" ht="15" hidden="1">
      <c r="A171" s="50" t="s">
        <v>25</v>
      </c>
      <c r="B171" s="83" t="s">
        <v>35</v>
      </c>
      <c r="C171" s="83" t="str">
        <f>IF(B167&gt;"",B167,"")</f>
        <v>Peter Åkerström</v>
      </c>
      <c r="D171" s="75">
        <v>1</v>
      </c>
      <c r="F171" s="513"/>
      <c r="G171" s="514"/>
      <c r="H171" s="513"/>
      <c r="I171" s="514"/>
      <c r="J171" s="513"/>
      <c r="K171" s="514"/>
      <c r="L171" s="513"/>
      <c r="M171" s="514"/>
      <c r="N171" s="513"/>
      <c r="O171" s="514"/>
      <c r="P171" s="52">
        <f t="shared" si="120"/>
      </c>
      <c r="Q171" s="53">
        <f t="shared" si="121"/>
      </c>
      <c r="R171" s="61"/>
      <c r="S171" s="62"/>
    </row>
    <row r="172" spans="1:19" ht="15.75" hidden="1" thickBot="1">
      <c r="A172" s="50" t="s">
        <v>26</v>
      </c>
      <c r="B172" s="84" t="s">
        <v>86</v>
      </c>
      <c r="C172" s="84" t="str">
        <f>IF(B167&gt;"",B167,"")</f>
        <v>Peter Åkerström</v>
      </c>
      <c r="D172" s="72">
        <v>3</v>
      </c>
      <c r="F172" s="517"/>
      <c r="G172" s="518"/>
      <c r="H172" s="517"/>
      <c r="I172" s="518"/>
      <c r="J172" s="517"/>
      <c r="K172" s="518"/>
      <c r="L172" s="517"/>
      <c r="M172" s="518"/>
      <c r="N172" s="517"/>
      <c r="O172" s="518"/>
      <c r="P172" s="52">
        <f t="shared" si="120"/>
      </c>
      <c r="Q172" s="53">
        <f t="shared" si="121"/>
      </c>
      <c r="R172" s="61"/>
      <c r="S172" s="62"/>
    </row>
    <row r="173" spans="1:19" ht="15" hidden="1">
      <c r="A173" s="50" t="s">
        <v>27</v>
      </c>
      <c r="B173" s="83" t="s">
        <v>35</v>
      </c>
      <c r="C173" s="83" t="str">
        <f>IF(B166&gt;"",B166,"")</f>
        <v>Maksim Smirnov</v>
      </c>
      <c r="D173" s="74">
        <v>4</v>
      </c>
      <c r="F173" s="519"/>
      <c r="G173" s="520"/>
      <c r="H173" s="519"/>
      <c r="I173" s="520"/>
      <c r="J173" s="519"/>
      <c r="K173" s="520"/>
      <c r="L173" s="519"/>
      <c r="M173" s="520"/>
      <c r="N173" s="519"/>
      <c r="O173" s="520"/>
      <c r="P173" s="52">
        <f t="shared" si="120"/>
      </c>
      <c r="Q173" s="53">
        <f t="shared" si="121"/>
      </c>
      <c r="R173" s="61"/>
      <c r="S173" s="62"/>
    </row>
    <row r="174" spans="1:19" ht="15" hidden="1">
      <c r="A174" s="50" t="s">
        <v>28</v>
      </c>
      <c r="B174" s="83" t="s">
        <v>86</v>
      </c>
      <c r="C174" s="83" t="str">
        <f>IF(B165&gt;"",B165,"")</f>
        <v>Lauri Oja</v>
      </c>
      <c r="D174" s="75">
        <v>3</v>
      </c>
      <c r="F174" s="513"/>
      <c r="G174" s="514"/>
      <c r="H174" s="513"/>
      <c r="I174" s="514"/>
      <c r="J174" s="461"/>
      <c r="K174" s="514"/>
      <c r="L174" s="513"/>
      <c r="M174" s="514"/>
      <c r="N174" s="513"/>
      <c r="O174" s="514"/>
      <c r="P174" s="52">
        <f t="shared" si="120"/>
      </c>
      <c r="Q174" s="53">
        <f t="shared" si="121"/>
      </c>
      <c r="R174" s="61"/>
      <c r="S174" s="62"/>
    </row>
    <row r="175" spans="1:19" ht="15.75" hidden="1" thickBot="1">
      <c r="A175" s="65" t="s">
        <v>29</v>
      </c>
      <c r="B175" s="85" t="s">
        <v>72</v>
      </c>
      <c r="C175" s="85" t="str">
        <f>IF(B167&gt;"",B167,"")</f>
        <v>Peter Åkerström</v>
      </c>
      <c r="D175" s="76">
        <v>2</v>
      </c>
      <c r="F175" s="515"/>
      <c r="G175" s="516"/>
      <c r="H175" s="515"/>
      <c r="I175" s="516"/>
      <c r="J175" s="515"/>
      <c r="K175" s="516"/>
      <c r="L175" s="515"/>
      <c r="M175" s="516"/>
      <c r="N175" s="515"/>
      <c r="O175" s="516"/>
      <c r="P175" s="67">
        <f t="shared" si="120"/>
      </c>
      <c r="Q175" s="68">
        <f t="shared" si="121"/>
      </c>
      <c r="R175" s="69"/>
      <c r="S175" s="12"/>
    </row>
    <row r="176" spans="1:19" ht="15.75" hidden="1" thickTop="1">
      <c r="A176" s="3"/>
      <c r="B176" s="87" t="s">
        <v>48</v>
      </c>
      <c r="C176" s="88" t="s">
        <v>107</v>
      </c>
      <c r="D176" s="4"/>
      <c r="E176" s="88"/>
      <c r="F176" s="5"/>
      <c r="G176" s="4"/>
      <c r="H176" s="93" t="s">
        <v>110</v>
      </c>
      <c r="I176" s="6"/>
      <c r="J176" s="530" t="s">
        <v>40</v>
      </c>
      <c r="K176" s="296"/>
      <c r="L176" s="296"/>
      <c r="M176" s="267"/>
      <c r="N176" s="7"/>
      <c r="O176" s="8"/>
      <c r="P176" s="523" t="s">
        <v>52</v>
      </c>
      <c r="Q176" s="524"/>
      <c r="R176" s="524"/>
      <c r="S176" s="525"/>
    </row>
    <row r="177" spans="1:19" ht="16.5" customHeight="1" hidden="1" thickBot="1" thickTop="1">
      <c r="A177" s="9"/>
      <c r="B177" s="94" t="str">
        <f>'[2]Kehi'!$F$11</f>
        <v>SPTL ja Helsingin Piiri</v>
      </c>
      <c r="C177" s="95" t="s">
        <v>2</v>
      </c>
      <c r="D177" s="286"/>
      <c r="E177" s="287"/>
      <c r="F177" s="288"/>
      <c r="G177" s="289" t="s">
        <v>3</v>
      </c>
      <c r="H177" s="290"/>
      <c r="I177" s="290"/>
      <c r="J177" s="291">
        <f>'[2]Kehi'!$N$11</f>
        <v>38493</v>
      </c>
      <c r="K177" s="291"/>
      <c r="L177" s="291"/>
      <c r="M177" s="292"/>
      <c r="N177" s="10" t="s">
        <v>4</v>
      </c>
      <c r="O177" s="11"/>
      <c r="P177" s="293" t="str">
        <f>'[2]Kehi'!$T$11</f>
        <v>10:00</v>
      </c>
      <c r="Q177" s="294"/>
      <c r="R177" s="294"/>
      <c r="S177" s="294"/>
    </row>
    <row r="178" spans="1:19" ht="15.75" customHeight="1" hidden="1" thickBot="1">
      <c r="A178" s="96"/>
      <c r="B178" s="156" t="s">
        <v>49</v>
      </c>
      <c r="C178" s="157" t="s">
        <v>50</v>
      </c>
      <c r="D178" s="284" t="s">
        <v>8</v>
      </c>
      <c r="E178" s="285"/>
      <c r="F178" s="284" t="s">
        <v>9</v>
      </c>
      <c r="G178" s="285"/>
      <c r="H178" s="284" t="s">
        <v>10</v>
      </c>
      <c r="I178" s="285"/>
      <c r="J178" s="284" t="s">
        <v>11</v>
      </c>
      <c r="K178" s="285"/>
      <c r="L178" s="284" t="s">
        <v>96</v>
      </c>
      <c r="M178" s="285"/>
      <c r="N178" s="97" t="s">
        <v>12</v>
      </c>
      <c r="O178" s="98" t="s">
        <v>13</v>
      </c>
      <c r="P178" s="526" t="s">
        <v>97</v>
      </c>
      <c r="Q178" s="527"/>
      <c r="R178" s="528" t="s">
        <v>47</v>
      </c>
      <c r="S178" s="529"/>
    </row>
    <row r="179" spans="1:19" ht="15" customHeight="1" hidden="1" thickTop="1">
      <c r="A179" s="99" t="s">
        <v>8</v>
      </c>
      <c r="B179" s="100" t="s">
        <v>108</v>
      </c>
      <c r="C179" s="101" t="s">
        <v>66</v>
      </c>
      <c r="D179" s="102"/>
      <c r="E179" s="103"/>
      <c r="F179" s="104">
        <f>P195</f>
      </c>
      <c r="G179" s="105">
        <f>Q195</f>
      </c>
      <c r="H179" s="104">
        <f>P191</f>
      </c>
      <c r="I179" s="105">
        <f>Q191</f>
      </c>
      <c r="J179" s="104">
        <f>P189</f>
      </c>
      <c r="K179" s="105">
        <f>Q189</f>
      </c>
      <c r="L179" s="104">
        <f>P186</f>
      </c>
      <c r="M179" s="105">
        <f>Q186</f>
      </c>
      <c r="N179" s="106">
        <f>IF(SUM(D179:M179)=0,"",COUNTIF(E179:E183,3))</f>
      </c>
      <c r="O179" s="107">
        <f>IF(SUM(D179:M179)=0,"",COUNTIF(D179:D183,3))</f>
      </c>
      <c r="P179" s="108">
        <f>IF(SUM(D179:M179)=0,"",SUM(E179:E183))</f>
      </c>
      <c r="Q179" s="109">
        <f>IF(SUM(D179:M179)=0,"",SUM(D179:D183))</f>
      </c>
      <c r="R179" s="280"/>
      <c r="S179" s="281"/>
    </row>
    <row r="180" spans="1:19" ht="15" customHeight="1" hidden="1">
      <c r="A180" s="110" t="s">
        <v>9</v>
      </c>
      <c r="B180" s="100" t="s">
        <v>109</v>
      </c>
      <c r="C180" s="101" t="s">
        <v>6</v>
      </c>
      <c r="D180" s="111">
        <f>Q195</f>
      </c>
      <c r="E180" s="112">
        <f>P195</f>
      </c>
      <c r="F180" s="113"/>
      <c r="G180" s="114"/>
      <c r="H180" s="115">
        <f>P193</f>
      </c>
      <c r="I180" s="116">
        <f>Q193</f>
      </c>
      <c r="J180" s="115">
        <f>P187</f>
      </c>
      <c r="K180" s="116">
        <f>Q187</f>
      </c>
      <c r="L180" s="115">
        <f>P190</f>
      </c>
      <c r="M180" s="116">
        <f>Q190</f>
      </c>
      <c r="N180" s="106">
        <f>IF(SUM(D180:M180)=0,"",COUNTIF(G179:G183,3))</f>
      </c>
      <c r="O180" s="107">
        <f>IF(SUM(D180:M180)=0,"",COUNTIF(F179:F183,3))</f>
      </c>
      <c r="P180" s="108">
        <f>IF(SUM(D180:M180)=0,"",SUM(G179:G183))</f>
      </c>
      <c r="Q180" s="109">
        <f>IF(SUM(D180:M180)=0,"",SUM(F179:F183))</f>
      </c>
      <c r="R180" s="280"/>
      <c r="S180" s="281"/>
    </row>
    <row r="181" spans="1:19" ht="15" customHeight="1" hidden="1">
      <c r="A181" s="110" t="s">
        <v>10</v>
      </c>
      <c r="B181" s="100" t="s">
        <v>105</v>
      </c>
      <c r="C181" s="101" t="s">
        <v>19</v>
      </c>
      <c r="D181" s="117">
        <f>Q191</f>
      </c>
      <c r="E181" s="112">
        <f>P191</f>
      </c>
      <c r="F181" s="117">
        <f>Q193</f>
      </c>
      <c r="G181" s="112">
        <f>P193</f>
      </c>
      <c r="H181" s="113"/>
      <c r="I181" s="114"/>
      <c r="J181" s="115">
        <f>P194</f>
      </c>
      <c r="K181" s="116">
        <f>Q194</f>
      </c>
      <c r="L181" s="115">
        <f>P188</f>
      </c>
      <c r="M181" s="116">
        <f>Q188</f>
      </c>
      <c r="N181" s="106">
        <f>IF(SUM(D181:M181)=0,"",COUNTIF(I179:I183,3))</f>
      </c>
      <c r="O181" s="107">
        <f>IF(SUM(D181:M181)=0,"",COUNTIF(H179:H183,3))</f>
      </c>
      <c r="P181" s="108">
        <f>IF(SUM(D181:M181)=0,"",SUM(I179:I183))</f>
      </c>
      <c r="Q181" s="109">
        <f>IF(SUM(D181:M181)=0,"",SUM(H179:H183))</f>
      </c>
      <c r="R181" s="280"/>
      <c r="S181" s="281"/>
    </row>
    <row r="182" spans="1:19" ht="15" customHeight="1" hidden="1">
      <c r="A182" s="110" t="s">
        <v>11</v>
      </c>
      <c r="B182" s="100" t="s">
        <v>98</v>
      </c>
      <c r="C182" s="101" t="s">
        <v>0</v>
      </c>
      <c r="D182" s="117">
        <f>Q189</f>
      </c>
      <c r="E182" s="112">
        <f>P189</f>
      </c>
      <c r="F182" s="117">
        <f>Q187</f>
      </c>
      <c r="G182" s="112">
        <f>P187</f>
      </c>
      <c r="H182" s="117">
        <f>Q194</f>
      </c>
      <c r="I182" s="112">
        <f>P194</f>
      </c>
      <c r="J182" s="113"/>
      <c r="K182" s="114"/>
      <c r="L182" s="115">
        <f>P192</f>
      </c>
      <c r="M182" s="116">
        <f>Q192</f>
      </c>
      <c r="N182" s="106">
        <f>IF(SUM(D182:M182)=0,"",COUNTIF(K179:K183,3))</f>
      </c>
      <c r="O182" s="107">
        <f>IF(SUM(D182:M182)=0,"",COUNTIF(J179:J183,3))</f>
      </c>
      <c r="P182" s="108">
        <f>IF(SUM(D182:M182)=0,"",SUM(K179:K183))</f>
      </c>
      <c r="Q182" s="109">
        <f>IF(SUM(D182:M182)=0,"",SUM(J179:J183))</f>
      </c>
      <c r="R182" s="280"/>
      <c r="S182" s="281"/>
    </row>
    <row r="183" spans="1:19" ht="15" customHeight="1" hidden="1">
      <c r="A183" s="118" t="s">
        <v>96</v>
      </c>
      <c r="B183" s="119" t="s">
        <v>106</v>
      </c>
      <c r="C183" s="120" t="s">
        <v>31</v>
      </c>
      <c r="D183" s="121">
        <f>Q186</f>
      </c>
      <c r="E183" s="122">
        <f>P186</f>
      </c>
      <c r="F183" s="121">
        <f>Q190</f>
      </c>
      <c r="G183" s="122">
        <f>P190</f>
      </c>
      <c r="H183" s="121">
        <f>Q188</f>
      </c>
      <c r="I183" s="122">
        <f>P188</f>
      </c>
      <c r="J183" s="121">
        <f>Q192</f>
      </c>
      <c r="K183" s="122">
        <f>P192</f>
      </c>
      <c r="L183" s="123"/>
      <c r="M183" s="124"/>
      <c r="N183" s="125">
        <f>IF(SUM(D183:M183)=0,"",COUNTIF(M179:M183,3))</f>
      </c>
      <c r="O183" s="107">
        <f>IF(SUM(D183:M183)=0,"",COUNTIF(L179:L183,3))</f>
      </c>
      <c r="P183" s="108">
        <f>IF(SUM(D183:M183)=0,"",SUM(M179:M183))</f>
      </c>
      <c r="Q183" s="109">
        <f>IF(SUM(D183:M183)=0,"",SUM(L179:L183))</f>
      </c>
      <c r="R183" s="282"/>
      <c r="S183" s="283"/>
    </row>
    <row r="184" spans="1:19" ht="15" customHeight="1" hidden="1" thickTop="1">
      <c r="A184" s="126"/>
      <c r="B184" s="127" t="s">
        <v>32</v>
      </c>
      <c r="D184" s="128"/>
      <c r="E184" s="128"/>
      <c r="F184" s="129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30"/>
      <c r="S184" s="130"/>
    </row>
    <row r="185" spans="1:19" ht="15" customHeight="1" hidden="1" thickBot="1">
      <c r="A185" s="131"/>
      <c r="B185" s="155" t="s">
        <v>41</v>
      </c>
      <c r="C185" s="132"/>
      <c r="D185" s="158"/>
      <c r="E185" s="136"/>
      <c r="F185" s="535" t="s">
        <v>42</v>
      </c>
      <c r="G185" s="534"/>
      <c r="H185" s="533" t="s">
        <v>43</v>
      </c>
      <c r="I185" s="534"/>
      <c r="J185" s="533" t="s">
        <v>44</v>
      </c>
      <c r="K185" s="534"/>
      <c r="L185" s="533" t="s">
        <v>45</v>
      </c>
      <c r="M185" s="534"/>
      <c r="N185" s="533" t="s">
        <v>46</v>
      </c>
      <c r="O185" s="534"/>
      <c r="P185" s="535" t="s">
        <v>23</v>
      </c>
      <c r="Q185" s="534"/>
      <c r="R185" s="531" t="s">
        <v>15</v>
      </c>
      <c r="S185" s="532"/>
    </row>
    <row r="186" spans="1:19" ht="15" customHeight="1" hidden="1">
      <c r="A186" s="133" t="s">
        <v>99</v>
      </c>
      <c r="B186" s="134" t="s">
        <v>103</v>
      </c>
      <c r="C186" s="134" t="s">
        <v>106</v>
      </c>
      <c r="D186" s="158"/>
      <c r="E186" s="136"/>
      <c r="F186" s="471"/>
      <c r="G186" s="472"/>
      <c r="H186" s="502"/>
      <c r="I186" s="503"/>
      <c r="J186" s="473"/>
      <c r="K186" s="503"/>
      <c r="L186" s="502"/>
      <c r="M186" s="503"/>
      <c r="N186" s="502"/>
      <c r="O186" s="503"/>
      <c r="P186" s="137">
        <f aca="true" t="shared" si="122" ref="P186:P195">IF(COUNTA(F186:N186)=0,"",COUNTIF(F186:N186,"&gt;=0"))</f>
      </c>
      <c r="Q186" s="138">
        <f aca="true" t="shared" si="123" ref="Q186:Q195">IF(COUNTA(F186:N186)=0,"",(IF(LEFT(F186,1)="-",1,0)+IF(LEFT(H186,1)="-",1,0)+IF(LEFT(J186,1)="-",1,0)+IF(LEFT(L186,1)="-",1,0)+IF(LEFT(N186,1)="-",1,0)))</f>
      </c>
      <c r="R186" s="139">
        <f aca="true" t="shared" si="124" ref="R186:R195">+Y186+AA186+AC186+AE186+AG186</f>
        <v>0</v>
      </c>
      <c r="S186" s="140">
        <f aca="true" t="shared" si="125" ref="S186:S195">+Z186+AB186+AD186+AF186+AH186</f>
        <v>0</v>
      </c>
    </row>
    <row r="187" spans="1:19" ht="15" customHeight="1" hidden="1">
      <c r="A187" s="133" t="s">
        <v>25</v>
      </c>
      <c r="B187" s="134" t="str">
        <f>IF(B180&gt;"",B180,"")</f>
        <v>Julia Piliptshuk</v>
      </c>
      <c r="C187" s="134" t="str">
        <f>IF(B182&gt;"",B182,"")</f>
        <v>Veera Välimäki</v>
      </c>
      <c r="D187" s="141"/>
      <c r="E187" s="136"/>
      <c r="F187" s="504"/>
      <c r="G187" s="495"/>
      <c r="H187" s="504"/>
      <c r="I187" s="495"/>
      <c r="J187" s="504"/>
      <c r="K187" s="495"/>
      <c r="L187" s="504"/>
      <c r="M187" s="495"/>
      <c r="N187" s="504"/>
      <c r="O187" s="495"/>
      <c r="P187" s="137">
        <f t="shared" si="122"/>
      </c>
      <c r="Q187" s="138">
        <f t="shared" si="123"/>
      </c>
      <c r="R187" s="142">
        <f t="shared" si="124"/>
        <v>0</v>
      </c>
      <c r="S187" s="143">
        <f t="shared" si="125"/>
        <v>0</v>
      </c>
    </row>
    <row r="188" spans="1:19" ht="15.75" customHeight="1" hidden="1" thickBot="1">
      <c r="A188" s="133" t="s">
        <v>100</v>
      </c>
      <c r="B188" s="144" t="str">
        <f>IF(B181&gt;"",B181,"")</f>
        <v>Emma Rolig</v>
      </c>
      <c r="C188" s="144" t="str">
        <f>IF(B183&gt;"",B183,"")</f>
        <v>Marite Kallasorg</v>
      </c>
      <c r="D188" s="145"/>
      <c r="E188" s="146"/>
      <c r="F188" s="496"/>
      <c r="G188" s="497"/>
      <c r="H188" s="496"/>
      <c r="I188" s="497"/>
      <c r="J188" s="496"/>
      <c r="K188" s="497"/>
      <c r="L188" s="496"/>
      <c r="M188" s="497"/>
      <c r="N188" s="496"/>
      <c r="O188" s="497"/>
      <c r="P188" s="137">
        <f t="shared" si="122"/>
      </c>
      <c r="Q188" s="138">
        <f t="shared" si="123"/>
      </c>
      <c r="R188" s="142">
        <f t="shared" si="124"/>
        <v>0</v>
      </c>
      <c r="S188" s="143">
        <f t="shared" si="125"/>
        <v>0</v>
      </c>
    </row>
    <row r="189" spans="1:19" ht="15" customHeight="1" hidden="1">
      <c r="A189" s="133" t="s">
        <v>26</v>
      </c>
      <c r="B189" s="134" t="str">
        <f>IF(B179&gt;"",B179,"")</f>
        <v>Julia Kirpu</v>
      </c>
      <c r="C189" s="134" t="str">
        <f>IF(B182&gt;"",B182,"")</f>
        <v>Veera Välimäki</v>
      </c>
      <c r="D189" s="135"/>
      <c r="E189" s="136"/>
      <c r="F189" s="498"/>
      <c r="G189" s="499"/>
      <c r="H189" s="498"/>
      <c r="I189" s="499"/>
      <c r="J189" s="498"/>
      <c r="K189" s="499"/>
      <c r="L189" s="498"/>
      <c r="M189" s="499"/>
      <c r="N189" s="498"/>
      <c r="O189" s="499"/>
      <c r="P189" s="137">
        <f t="shared" si="122"/>
      </c>
      <c r="Q189" s="138">
        <f t="shared" si="123"/>
      </c>
      <c r="R189" s="142">
        <f t="shared" si="124"/>
        <v>0</v>
      </c>
      <c r="S189" s="143">
        <f t="shared" si="125"/>
        <v>0</v>
      </c>
    </row>
    <row r="190" spans="1:19" ht="15" customHeight="1" hidden="1">
      <c r="A190" s="133" t="s">
        <v>101</v>
      </c>
      <c r="B190" s="134" t="str">
        <f>IF(B180&gt;"",B180,"")</f>
        <v>Julia Piliptshuk</v>
      </c>
      <c r="C190" s="134" t="str">
        <f>IF(B183&gt;"",B183,"")</f>
        <v>Marite Kallasorg</v>
      </c>
      <c r="D190" s="141"/>
      <c r="E190" s="136"/>
      <c r="F190" s="522"/>
      <c r="G190" s="477"/>
      <c r="H190" s="522"/>
      <c r="I190" s="477"/>
      <c r="J190" s="522"/>
      <c r="K190" s="477"/>
      <c r="L190" s="494"/>
      <c r="M190" s="495"/>
      <c r="N190" s="494"/>
      <c r="O190" s="495"/>
      <c r="P190" s="137">
        <f t="shared" si="122"/>
      </c>
      <c r="Q190" s="138">
        <f t="shared" si="123"/>
      </c>
      <c r="R190" s="142">
        <f t="shared" si="124"/>
        <v>0</v>
      </c>
      <c r="S190" s="143">
        <f t="shared" si="125"/>
        <v>0</v>
      </c>
    </row>
    <row r="191" spans="1:19" ht="15.75" customHeight="1" hidden="1" thickBot="1">
      <c r="A191" s="133" t="s">
        <v>24</v>
      </c>
      <c r="B191" s="144" t="str">
        <f>IF(B179&gt;"",B179,"")</f>
        <v>Julia Kirpu</v>
      </c>
      <c r="C191" s="144" t="str">
        <f>IF(B181&gt;"",B181,"")</f>
        <v>Emma Rolig</v>
      </c>
      <c r="D191" s="145"/>
      <c r="E191" s="146"/>
      <c r="F191" s="496"/>
      <c r="G191" s="497"/>
      <c r="H191" s="496"/>
      <c r="I191" s="497"/>
      <c r="J191" s="496"/>
      <c r="K191" s="497"/>
      <c r="L191" s="496"/>
      <c r="M191" s="497"/>
      <c r="N191" s="496"/>
      <c r="O191" s="497"/>
      <c r="P191" s="137">
        <f t="shared" si="122"/>
      </c>
      <c r="Q191" s="138">
        <f t="shared" si="123"/>
      </c>
      <c r="R191" s="142">
        <f t="shared" si="124"/>
        <v>0</v>
      </c>
      <c r="S191" s="143">
        <f t="shared" si="125"/>
        <v>0</v>
      </c>
    </row>
    <row r="192" spans="1:19" ht="15.75" customHeight="1" hidden="1" thickBot="1" thickTop="1">
      <c r="A192" s="133" t="s">
        <v>102</v>
      </c>
      <c r="B192" s="134" t="str">
        <f>IF(B182&gt;"",B182,"")</f>
        <v>Veera Välimäki</v>
      </c>
      <c r="C192" s="134" t="str">
        <f>IF(B183&gt;"",B183,"")</f>
        <v>Marite Kallasorg</v>
      </c>
      <c r="D192" s="135"/>
      <c r="E192" s="136"/>
      <c r="F192" s="498"/>
      <c r="G192" s="499"/>
      <c r="H192" s="498"/>
      <c r="I192" s="499"/>
      <c r="J192" s="498"/>
      <c r="K192" s="499"/>
      <c r="L192" s="498"/>
      <c r="M192" s="499"/>
      <c r="N192" s="498"/>
      <c r="O192" s="499"/>
      <c r="P192" s="137">
        <f t="shared" si="122"/>
      </c>
      <c r="Q192" s="138">
        <f t="shared" si="123"/>
      </c>
      <c r="R192" s="142">
        <f t="shared" si="124"/>
        <v>0</v>
      </c>
      <c r="S192" s="143">
        <f t="shared" si="125"/>
        <v>0</v>
      </c>
    </row>
    <row r="193" spans="1:19" ht="16.5" customHeight="1" hidden="1" thickBot="1" thickTop="1">
      <c r="A193" s="133" t="s">
        <v>27</v>
      </c>
      <c r="B193" s="134" t="str">
        <f>IF(B180&gt;"",B180,"")</f>
        <v>Julia Piliptshuk</v>
      </c>
      <c r="C193" s="134" t="str">
        <f>IF(B181&gt;"",B181,"")</f>
        <v>Emma Rolig</v>
      </c>
      <c r="D193" s="141"/>
      <c r="E193" s="136"/>
      <c r="F193" s="522"/>
      <c r="G193" s="477"/>
      <c r="H193" s="522"/>
      <c r="I193" s="477"/>
      <c r="J193" s="522"/>
      <c r="K193" s="477"/>
      <c r="L193" s="494"/>
      <c r="M193" s="495"/>
      <c r="N193" s="494"/>
      <c r="O193" s="495"/>
      <c r="P193" s="137">
        <f t="shared" si="122"/>
      </c>
      <c r="Q193" s="138">
        <f t="shared" si="123"/>
      </c>
      <c r="R193" s="142">
        <f t="shared" si="124"/>
        <v>0</v>
      </c>
      <c r="S193" s="143">
        <f t="shared" si="125"/>
        <v>0</v>
      </c>
    </row>
    <row r="194" spans="1:19" ht="15.75" customHeight="1" hidden="1" thickBot="1">
      <c r="A194" s="133" t="s">
        <v>29</v>
      </c>
      <c r="B194" s="144" t="str">
        <f>IF(B181&gt;"",B181,"")</f>
        <v>Emma Rolig</v>
      </c>
      <c r="C194" s="144" t="str">
        <f>IF(B182&gt;"",B182,"")</f>
        <v>Veera Välimäki</v>
      </c>
      <c r="D194" s="145"/>
      <c r="E194" s="146"/>
      <c r="F194" s="496"/>
      <c r="G194" s="497"/>
      <c r="H194" s="496"/>
      <c r="I194" s="497"/>
      <c r="J194" s="496"/>
      <c r="K194" s="497"/>
      <c r="L194" s="496"/>
      <c r="M194" s="497"/>
      <c r="N194" s="496"/>
      <c r="O194" s="497"/>
      <c r="P194" s="137">
        <f t="shared" si="122"/>
      </c>
      <c r="Q194" s="138">
        <f t="shared" si="123"/>
      </c>
      <c r="R194" s="142">
        <f t="shared" si="124"/>
        <v>0</v>
      </c>
      <c r="S194" s="143">
        <f t="shared" si="125"/>
        <v>0</v>
      </c>
    </row>
    <row r="195" spans="1:19" ht="15" customHeight="1" hidden="1" thickTop="1">
      <c r="A195" s="147" t="s">
        <v>28</v>
      </c>
      <c r="B195" s="148" t="str">
        <f>IF(B179&gt;"",B179,"")</f>
        <v>Julia Kirpu</v>
      </c>
      <c r="C195" s="148" t="str">
        <f>IF(B180&gt;"",B180,"")</f>
        <v>Julia Piliptshuk</v>
      </c>
      <c r="D195" s="149"/>
      <c r="E195" s="150"/>
      <c r="F195" s="505"/>
      <c r="G195" s="506"/>
      <c r="H195" s="505"/>
      <c r="I195" s="506"/>
      <c r="J195" s="505"/>
      <c r="K195" s="506"/>
      <c r="L195" s="505"/>
      <c r="M195" s="506"/>
      <c r="N195" s="505"/>
      <c r="O195" s="506"/>
      <c r="P195" s="151">
        <f t="shared" si="122"/>
      </c>
      <c r="Q195" s="152">
        <f t="shared" si="123"/>
      </c>
      <c r="R195" s="153">
        <f t="shared" si="124"/>
        <v>0</v>
      </c>
      <c r="S195" s="154">
        <f t="shared" si="125"/>
        <v>0</v>
      </c>
    </row>
    <row r="196" spans="1:19" ht="15" hidden="1">
      <c r="A196" s="20" t="s">
        <v>8</v>
      </c>
      <c r="B196" s="77"/>
      <c r="C196" s="78"/>
      <c r="D196" s="21"/>
      <c r="E196" s="22"/>
      <c r="F196" s="23"/>
      <c r="G196" s="24"/>
      <c r="H196" s="23"/>
      <c r="I196" s="24"/>
      <c r="J196" s="23"/>
      <c r="K196" s="24"/>
      <c r="L196" s="23"/>
      <c r="M196" s="24"/>
      <c r="N196" s="25"/>
      <c r="O196" s="26"/>
      <c r="P196" s="27"/>
      <c r="Q196" s="28"/>
      <c r="R196" s="464"/>
      <c r="S196" s="465"/>
    </row>
    <row r="197" spans="1:19" ht="15" hidden="1">
      <c r="A197" s="31" t="s">
        <v>9</v>
      </c>
      <c r="B197" s="77"/>
      <c r="C197" s="78"/>
      <c r="D197" s="32"/>
      <c r="E197" s="33"/>
      <c r="F197" s="34"/>
      <c r="G197" s="35"/>
      <c r="H197" s="32"/>
      <c r="I197" s="33"/>
      <c r="J197" s="32"/>
      <c r="K197" s="33"/>
      <c r="L197" s="32"/>
      <c r="M197" s="33"/>
      <c r="N197" s="25"/>
      <c r="O197" s="26"/>
      <c r="P197" s="27"/>
      <c r="Q197" s="28"/>
      <c r="R197" s="464"/>
      <c r="S197" s="465"/>
    </row>
    <row r="198" spans="1:19" ht="15" hidden="1">
      <c r="A198" s="31" t="s">
        <v>10</v>
      </c>
      <c r="B198" s="77"/>
      <c r="C198" s="78"/>
      <c r="D198" s="32"/>
      <c r="E198" s="33"/>
      <c r="F198" s="32"/>
      <c r="G198" s="33"/>
      <c r="H198" s="34"/>
      <c r="I198" s="35"/>
      <c r="J198" s="32"/>
      <c r="K198" s="33"/>
      <c r="L198" s="32"/>
      <c r="M198" s="33"/>
      <c r="N198" s="25"/>
      <c r="O198" s="26"/>
      <c r="P198" s="27"/>
      <c r="Q198" s="28"/>
      <c r="R198" s="464"/>
      <c r="S198" s="465"/>
    </row>
    <row r="199" spans="1:19" ht="15" hidden="1">
      <c r="A199" s="31" t="s">
        <v>11</v>
      </c>
      <c r="B199" s="79"/>
      <c r="C199" s="78"/>
      <c r="D199" s="32"/>
      <c r="E199" s="33"/>
      <c r="F199" s="32"/>
      <c r="G199" s="33"/>
      <c r="H199" s="32"/>
      <c r="I199" s="33"/>
      <c r="J199" s="34"/>
      <c r="K199" s="35"/>
      <c r="L199" s="32"/>
      <c r="M199" s="33"/>
      <c r="N199" s="25"/>
      <c r="O199" s="26"/>
      <c r="P199" s="27"/>
      <c r="Q199" s="28"/>
      <c r="R199" s="464"/>
      <c r="S199" s="465"/>
    </row>
    <row r="200" spans="1:19" ht="15" hidden="1" thickTop="1">
      <c r="A200" s="36"/>
      <c r="B200" s="37"/>
      <c r="C200" s="80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9"/>
      <c r="S200" s="40"/>
    </row>
    <row r="201" spans="1:19" ht="15" hidden="1" thickBot="1">
      <c r="A201" s="45"/>
      <c r="B201" s="81"/>
      <c r="C201" s="82"/>
      <c r="D201" s="72"/>
      <c r="E201" s="73"/>
      <c r="F201" s="466"/>
      <c r="G201" s="467"/>
      <c r="H201" s="468"/>
      <c r="I201" s="467"/>
      <c r="J201" s="468"/>
      <c r="K201" s="467"/>
      <c r="L201" s="468"/>
      <c r="M201" s="467"/>
      <c r="N201" s="468"/>
      <c r="O201" s="467"/>
      <c r="P201" s="469"/>
      <c r="Q201" s="536"/>
      <c r="S201" s="47"/>
    </row>
    <row r="202" spans="1:19" ht="15" hidden="1">
      <c r="A202" s="50" t="s">
        <v>24</v>
      </c>
      <c r="B202" s="83"/>
      <c r="C202" s="83"/>
      <c r="D202" s="74"/>
      <c r="F202" s="462"/>
      <c r="G202" s="463"/>
      <c r="H202" s="519"/>
      <c r="I202" s="520"/>
      <c r="J202" s="519"/>
      <c r="K202" s="520"/>
      <c r="L202" s="519"/>
      <c r="M202" s="520"/>
      <c r="N202" s="521"/>
      <c r="O202" s="520"/>
      <c r="P202" s="52"/>
      <c r="Q202" s="53"/>
      <c r="R202" s="54"/>
      <c r="S202" s="55"/>
    </row>
    <row r="203" spans="1:19" ht="15" hidden="1">
      <c r="A203" s="50" t="s">
        <v>25</v>
      </c>
      <c r="B203" s="83"/>
      <c r="C203" s="83"/>
      <c r="D203" s="75"/>
      <c r="F203" s="513"/>
      <c r="G203" s="514"/>
      <c r="H203" s="513"/>
      <c r="I203" s="514"/>
      <c r="J203" s="513"/>
      <c r="K203" s="514"/>
      <c r="L203" s="513"/>
      <c r="M203" s="514"/>
      <c r="N203" s="513"/>
      <c r="O203" s="514"/>
      <c r="P203" s="52"/>
      <c r="Q203" s="53"/>
      <c r="R203" s="61"/>
      <c r="S203" s="62"/>
    </row>
    <row r="204" spans="1:19" ht="15.75" hidden="1" thickBot="1">
      <c r="A204" s="50" t="s">
        <v>26</v>
      </c>
      <c r="B204" s="84"/>
      <c r="C204" s="84"/>
      <c r="D204" s="72"/>
      <c r="F204" s="517"/>
      <c r="G204" s="518"/>
      <c r="H204" s="517"/>
      <c r="I204" s="518"/>
      <c r="J204" s="517"/>
      <c r="K204" s="518"/>
      <c r="L204" s="517"/>
      <c r="M204" s="518"/>
      <c r="N204" s="517"/>
      <c r="O204" s="518"/>
      <c r="P204" s="52"/>
      <c r="Q204" s="53"/>
      <c r="R204" s="61"/>
      <c r="S204" s="62"/>
    </row>
    <row r="205" spans="1:19" ht="15" hidden="1">
      <c r="A205" s="50" t="s">
        <v>27</v>
      </c>
      <c r="B205" s="83"/>
      <c r="C205" s="83"/>
      <c r="D205" s="74"/>
      <c r="F205" s="519"/>
      <c r="G205" s="520"/>
      <c r="H205" s="519"/>
      <c r="I205" s="520"/>
      <c r="J205" s="519"/>
      <c r="K205" s="520"/>
      <c r="L205" s="519"/>
      <c r="M205" s="520"/>
      <c r="N205" s="519"/>
      <c r="O205" s="520"/>
      <c r="P205" s="52"/>
      <c r="Q205" s="53"/>
      <c r="R205" s="61"/>
      <c r="S205" s="62"/>
    </row>
    <row r="206" spans="1:19" ht="15" hidden="1">
      <c r="A206" s="50" t="s">
        <v>28</v>
      </c>
      <c r="B206" s="83"/>
      <c r="C206" s="83"/>
      <c r="D206" s="75"/>
      <c r="F206" s="513"/>
      <c r="G206" s="514"/>
      <c r="H206" s="513"/>
      <c r="I206" s="514"/>
      <c r="J206" s="461"/>
      <c r="K206" s="514"/>
      <c r="L206" s="513"/>
      <c r="M206" s="514"/>
      <c r="N206" s="513"/>
      <c r="O206" s="514"/>
      <c r="P206" s="52"/>
      <c r="Q206" s="53"/>
      <c r="R206" s="61"/>
      <c r="S206" s="62"/>
    </row>
    <row r="207" spans="1:19" ht="15.75" hidden="1" thickBot="1">
      <c r="A207" s="65" t="s">
        <v>29</v>
      </c>
      <c r="B207" s="85"/>
      <c r="C207" s="85"/>
      <c r="D207" s="76"/>
      <c r="F207" s="515"/>
      <c r="G207" s="516"/>
      <c r="H207" s="515"/>
      <c r="I207" s="516"/>
      <c r="J207" s="515"/>
      <c r="K207" s="516"/>
      <c r="L207" s="515"/>
      <c r="M207" s="516"/>
      <c r="N207" s="515"/>
      <c r="O207" s="516"/>
      <c r="P207" s="67"/>
      <c r="Q207" s="68"/>
      <c r="R207" s="69"/>
      <c r="S207" s="12"/>
    </row>
    <row r="208" spans="1:19" ht="16.5" thickBot="1" thickTop="1">
      <c r="A208" s="3"/>
      <c r="B208" s="87" t="s">
        <v>112</v>
      </c>
      <c r="C208" s="88" t="s">
        <v>163</v>
      </c>
      <c r="D208" s="4"/>
      <c r="E208" s="88"/>
      <c r="F208" s="5"/>
      <c r="G208" s="4"/>
      <c r="H208" s="93" t="s">
        <v>165</v>
      </c>
      <c r="I208" s="6"/>
      <c r="J208" s="295" t="s">
        <v>170</v>
      </c>
      <c r="K208" s="296"/>
      <c r="L208" s="296"/>
      <c r="M208" s="267"/>
      <c r="N208" s="7"/>
      <c r="O208" s="8"/>
      <c r="P208" s="523" t="s">
        <v>118</v>
      </c>
      <c r="Q208" s="524"/>
      <c r="R208" s="524"/>
      <c r="S208" s="525"/>
    </row>
    <row r="209" spans="1:19" ht="15.75" customHeight="1" hidden="1" thickBot="1">
      <c r="A209" s="9"/>
      <c r="B209" s="94"/>
      <c r="C209" s="95"/>
      <c r="D209" s="286"/>
      <c r="E209" s="287"/>
      <c r="F209" s="288"/>
      <c r="G209" s="289"/>
      <c r="H209" s="290"/>
      <c r="I209" s="290"/>
      <c r="J209" s="291"/>
      <c r="K209" s="291"/>
      <c r="L209" s="291"/>
      <c r="M209" s="292"/>
      <c r="N209" s="10"/>
      <c r="O209" s="11"/>
      <c r="P209" s="293"/>
      <c r="Q209" s="294"/>
      <c r="R209" s="294"/>
      <c r="S209" s="294"/>
    </row>
    <row r="210" spans="1:19" ht="15" thickTop="1">
      <c r="A210" s="96"/>
      <c r="B210" s="156" t="s">
        <v>49</v>
      </c>
      <c r="C210" s="157" t="s">
        <v>50</v>
      </c>
      <c r="D210" s="284" t="s">
        <v>8</v>
      </c>
      <c r="E210" s="285"/>
      <c r="F210" s="284" t="s">
        <v>9</v>
      </c>
      <c r="G210" s="285"/>
      <c r="H210" s="284" t="s">
        <v>10</v>
      </c>
      <c r="I210" s="285"/>
      <c r="J210" s="284" t="s">
        <v>11</v>
      </c>
      <c r="K210" s="285"/>
      <c r="L210" s="284" t="s">
        <v>96</v>
      </c>
      <c r="M210" s="285"/>
      <c r="N210" s="97" t="s">
        <v>12</v>
      </c>
      <c r="O210" s="98" t="s">
        <v>13</v>
      </c>
      <c r="P210" s="526" t="s">
        <v>97</v>
      </c>
      <c r="Q210" s="527"/>
      <c r="R210" s="528" t="s">
        <v>47</v>
      </c>
      <c r="S210" s="529"/>
    </row>
    <row r="211" spans="1:19" ht="15">
      <c r="A211" s="99" t="s">
        <v>8</v>
      </c>
      <c r="B211" s="100" t="s">
        <v>186</v>
      </c>
      <c r="C211" s="101" t="s">
        <v>54</v>
      </c>
      <c r="D211" s="102"/>
      <c r="E211" s="103"/>
      <c r="F211" s="104">
        <f>P227</f>
        <v>3</v>
      </c>
      <c r="G211" s="105">
        <f>Q227</f>
        <v>2</v>
      </c>
      <c r="H211" s="104">
        <f>P223</f>
        <v>2</v>
      </c>
      <c r="I211" s="105">
        <f>Q223</f>
        <v>3</v>
      </c>
      <c r="J211" s="104">
        <f>P221</f>
        <v>3</v>
      </c>
      <c r="K211" s="105">
        <f>Q221</f>
        <v>2</v>
      </c>
      <c r="L211" s="104">
        <f>P218</f>
        <v>2</v>
      </c>
      <c r="M211" s="105">
        <f>Q218</f>
        <v>3</v>
      </c>
      <c r="N211" s="106">
        <f>IF(SUM(D211:M211)=0,"",COUNTIF(E211:E215,3))</f>
        <v>2</v>
      </c>
      <c r="O211" s="107">
        <f>IF(SUM(D211:M211)=0,"",COUNTIF(D211:D215,3))</f>
        <v>2</v>
      </c>
      <c r="P211" s="108">
        <f>IF(SUM(D211:M211)=0,"",SUM(E211:E215))</f>
        <v>10</v>
      </c>
      <c r="Q211" s="109">
        <f>IF(SUM(D211:M211)=0,"",SUM(D211:D215))</f>
        <v>10</v>
      </c>
      <c r="R211" s="280">
        <v>3</v>
      </c>
      <c r="S211" s="281"/>
    </row>
    <row r="212" spans="1:37" ht="15">
      <c r="A212" s="110" t="s">
        <v>9</v>
      </c>
      <c r="B212" s="100" t="s">
        <v>179</v>
      </c>
      <c r="C212" s="101" t="s">
        <v>131</v>
      </c>
      <c r="D212" s="111">
        <f>Q227</f>
        <v>2</v>
      </c>
      <c r="E212" s="112">
        <f>P227</f>
        <v>3</v>
      </c>
      <c r="F212" s="113"/>
      <c r="G212" s="114"/>
      <c r="H212" s="115">
        <f>P225</f>
        <v>3</v>
      </c>
      <c r="I212" s="116">
        <f>Q225</f>
        <v>0</v>
      </c>
      <c r="J212" s="115">
        <f>P219</f>
        <v>2</v>
      </c>
      <c r="K212" s="116">
        <f>Q219</f>
        <v>3</v>
      </c>
      <c r="L212" s="115">
        <f>P222</f>
        <v>3</v>
      </c>
      <c r="M212" s="116">
        <f>Q222</f>
        <v>1</v>
      </c>
      <c r="N212" s="106">
        <f>IF(SUM(D212:M212)=0,"",COUNTIF(G211:G215,3))</f>
        <v>2</v>
      </c>
      <c r="O212" s="107">
        <f>IF(SUM(D212:M212)=0,"",COUNTIF(F211:F215,3))</f>
        <v>2</v>
      </c>
      <c r="P212" s="108">
        <f>IF(SUM(D212:M212)=0,"",SUM(G211:G215))</f>
        <v>10</v>
      </c>
      <c r="Q212" s="109">
        <f>IF(SUM(D212:M212)=0,"",SUM(F211:F215))</f>
        <v>7</v>
      </c>
      <c r="R212" s="280">
        <v>1</v>
      </c>
      <c r="S212" s="281"/>
      <c r="AK212" t="s">
        <v>301</v>
      </c>
    </row>
    <row r="213" spans="1:37" ht="15">
      <c r="A213" s="110" t="s">
        <v>10</v>
      </c>
      <c r="B213" s="100" t="s">
        <v>136</v>
      </c>
      <c r="C213" s="101" t="s">
        <v>0</v>
      </c>
      <c r="D213" s="117">
        <f>Q223</f>
        <v>3</v>
      </c>
      <c r="E213" s="112">
        <f>P223</f>
        <v>2</v>
      </c>
      <c r="F213" s="117">
        <f>Q225</f>
        <v>0</v>
      </c>
      <c r="G213" s="112">
        <f>P225</f>
        <v>3</v>
      </c>
      <c r="H213" s="113"/>
      <c r="I213" s="114"/>
      <c r="J213" s="115">
        <f>P226</f>
        <v>3</v>
      </c>
      <c r="K213" s="116">
        <f>Q226</f>
        <v>2</v>
      </c>
      <c r="L213" s="115">
        <f>P220</f>
        <v>2</v>
      </c>
      <c r="M213" s="116">
        <f>Q220</f>
        <v>3</v>
      </c>
      <c r="N213" s="106">
        <f>IF(SUM(D213:M213)=0,"",COUNTIF(I211:I215,3))</f>
        <v>2</v>
      </c>
      <c r="O213" s="107">
        <f>IF(SUM(D213:M213)=0,"",COUNTIF(H211:H215,3))</f>
        <v>2</v>
      </c>
      <c r="P213" s="108">
        <f>IF(SUM(D213:M213)=0,"",SUM(I211:I215))</f>
        <v>8</v>
      </c>
      <c r="Q213" s="109">
        <f>IF(SUM(D213:M213)=0,"",SUM(H211:H215))</f>
        <v>10</v>
      </c>
      <c r="R213" s="280">
        <v>4</v>
      </c>
      <c r="S213" s="281"/>
      <c r="AK213">
        <v>3</v>
      </c>
    </row>
    <row r="214" spans="1:19" ht="15">
      <c r="A214" s="110" t="s">
        <v>11</v>
      </c>
      <c r="B214" s="100" t="s">
        <v>189</v>
      </c>
      <c r="C214" s="101" t="s">
        <v>69</v>
      </c>
      <c r="D214" s="117">
        <f>Q221</f>
        <v>2</v>
      </c>
      <c r="E214" s="112">
        <f>P221</f>
        <v>3</v>
      </c>
      <c r="F214" s="117">
        <f>Q219</f>
        <v>3</v>
      </c>
      <c r="G214" s="112">
        <f>P219</f>
        <v>2</v>
      </c>
      <c r="H214" s="117">
        <f>Q226</f>
        <v>2</v>
      </c>
      <c r="I214" s="112">
        <f>P226</f>
        <v>3</v>
      </c>
      <c r="J214" s="113"/>
      <c r="K214" s="114"/>
      <c r="L214" s="115">
        <f>P224</f>
        <v>3</v>
      </c>
      <c r="M214" s="116">
        <f>Q224</f>
        <v>1</v>
      </c>
      <c r="N214" s="106">
        <f>IF(SUM(D214:M214)=0,"",COUNTIF(K211:K215,3))</f>
        <v>2</v>
      </c>
      <c r="O214" s="107">
        <f>IF(SUM(D214:M214)=0,"",COUNTIF(J211:J215,3))</f>
        <v>2</v>
      </c>
      <c r="P214" s="108">
        <f>IF(SUM(D214:M214)=0,"",SUM(K211:K215))</f>
        <v>10</v>
      </c>
      <c r="Q214" s="109">
        <f>IF(SUM(D214:M214)=0,"",SUM(J211:J215))</f>
        <v>9</v>
      </c>
      <c r="R214" s="280">
        <v>2</v>
      </c>
      <c r="S214" s="281"/>
    </row>
    <row r="215" spans="1:37" ht="15.75" thickBot="1">
      <c r="A215" s="118" t="s">
        <v>96</v>
      </c>
      <c r="B215" s="119" t="s">
        <v>192</v>
      </c>
      <c r="C215" s="120" t="s">
        <v>19</v>
      </c>
      <c r="D215" s="121">
        <f>Q218</f>
        <v>3</v>
      </c>
      <c r="E215" s="122">
        <f>P218</f>
        <v>2</v>
      </c>
      <c r="F215" s="121">
        <f>Q222</f>
        <v>1</v>
      </c>
      <c r="G215" s="122">
        <f>P222</f>
        <v>3</v>
      </c>
      <c r="H215" s="121">
        <f>Q220</f>
        <v>3</v>
      </c>
      <c r="I215" s="122">
        <f>P220</f>
        <v>2</v>
      </c>
      <c r="J215" s="121">
        <f>Q224</f>
        <v>1</v>
      </c>
      <c r="K215" s="122">
        <f>P224</f>
        <v>3</v>
      </c>
      <c r="L215" s="123"/>
      <c r="M215" s="124"/>
      <c r="N215" s="125">
        <f>IF(SUM(D215:M215)=0,"",COUNTIF(M211:M215,3))</f>
        <v>2</v>
      </c>
      <c r="O215" s="107">
        <f>IF(SUM(D215:M215)=0,"",COUNTIF(L211:L215,3))</f>
        <v>2</v>
      </c>
      <c r="P215" s="108">
        <f>IF(SUM(D215:M215)=0,"",SUM(M211:M215))</f>
        <v>8</v>
      </c>
      <c r="Q215" s="109">
        <f>IF(SUM(D215:M215)=0,"",SUM(L211:L215))</f>
        <v>10</v>
      </c>
      <c r="R215" s="282">
        <v>5</v>
      </c>
      <c r="S215" s="283"/>
      <c r="AK215">
        <v>-33</v>
      </c>
    </row>
    <row r="216" spans="1:19" ht="15" customHeight="1" hidden="1" thickTop="1">
      <c r="A216" s="126"/>
      <c r="B216" s="127" t="s">
        <v>32</v>
      </c>
      <c r="D216" s="128"/>
      <c r="E216" s="128"/>
      <c r="F216" s="129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30"/>
      <c r="S216" s="130"/>
    </row>
    <row r="217" spans="1:19" ht="15.75" thickBot="1" thickTop="1">
      <c r="A217" s="131"/>
      <c r="B217" s="155" t="s">
        <v>41</v>
      </c>
      <c r="C217" s="132"/>
      <c r="D217" s="158"/>
      <c r="E217" s="136"/>
      <c r="F217" s="189" t="s">
        <v>42</v>
      </c>
      <c r="G217" s="190"/>
      <c r="H217" s="191" t="s">
        <v>43</v>
      </c>
      <c r="I217" s="190"/>
      <c r="J217" s="191" t="s">
        <v>44</v>
      </c>
      <c r="K217" s="190"/>
      <c r="L217" s="191" t="s">
        <v>45</v>
      </c>
      <c r="M217" s="190"/>
      <c r="N217" s="191" t="s">
        <v>46</v>
      </c>
      <c r="O217" s="190"/>
      <c r="P217" s="189" t="s">
        <v>23</v>
      </c>
      <c r="Q217" s="190"/>
      <c r="R217" s="159" t="s">
        <v>15</v>
      </c>
      <c r="S217" s="202"/>
    </row>
    <row r="218" spans="1:19" ht="15">
      <c r="A218" s="133" t="s">
        <v>99</v>
      </c>
      <c r="B218" s="134" t="s">
        <v>186</v>
      </c>
      <c r="C218" s="134" t="s">
        <v>192</v>
      </c>
      <c r="D218" s="158"/>
      <c r="E218" s="136"/>
      <c r="F218" s="186">
        <v>4</v>
      </c>
      <c r="G218" s="187"/>
      <c r="H218" s="183">
        <v>6</v>
      </c>
      <c r="I218" s="184"/>
      <c r="J218" s="188">
        <v>-11</v>
      </c>
      <c r="K218" s="184"/>
      <c r="L218" s="183">
        <v>-8</v>
      </c>
      <c r="M218" s="184"/>
      <c r="N218" s="183">
        <v>-9</v>
      </c>
      <c r="O218" s="184"/>
      <c r="P218" s="137">
        <f>IF(COUNTA(F218:N218)=0,"",COUNTIF(F218:N218,"&gt;=0"))</f>
        <v>2</v>
      </c>
      <c r="Q218" s="138">
        <f>IF(COUNTA(F218:N218)=0,"",(IF(LEFT(F218,1)="-",1,0)+IF(LEFT(H218,1)="-",1,0)+IF(LEFT(J218,1)="-",1,0)+IF(LEFT(L218,1)="-",1,0)+IF(LEFT(N218,1)="-",1,0)))</f>
        <v>3</v>
      </c>
      <c r="R218" s="139">
        <f aca="true" t="shared" si="126" ref="R218:R227">+Y202+AA202+AC202+AE202+AG202</f>
        <v>0</v>
      </c>
      <c r="S218" s="140">
        <f aca="true" t="shared" si="127" ref="S218:S227">+Z202+AB202+AD202+AF202+AH202</f>
        <v>0</v>
      </c>
    </row>
    <row r="219" spans="1:19" ht="15">
      <c r="A219" s="133" t="s">
        <v>25</v>
      </c>
      <c r="B219" s="134" t="str">
        <f>IF(B212&gt;"",B212,"")</f>
        <v>Jukka Dahlström</v>
      </c>
      <c r="C219" s="134" t="str">
        <f>IF(B214&gt;"",B214,"")</f>
        <v>Iiro Tennilä</v>
      </c>
      <c r="D219" s="141"/>
      <c r="E219" s="136"/>
      <c r="F219" s="185">
        <v>-9</v>
      </c>
      <c r="G219" s="178"/>
      <c r="H219" s="185">
        <v>7</v>
      </c>
      <c r="I219" s="178"/>
      <c r="J219" s="185">
        <v>9</v>
      </c>
      <c r="K219" s="178"/>
      <c r="L219" s="185">
        <v>-15</v>
      </c>
      <c r="M219" s="178"/>
      <c r="N219" s="185">
        <v>-5</v>
      </c>
      <c r="O219" s="178"/>
      <c r="P219" s="137">
        <f aca="true" t="shared" si="128" ref="P219:P227">IF(COUNTA(F219:N219)=0,"",COUNTIF(F219:N219,"&gt;=0"))</f>
        <v>2</v>
      </c>
      <c r="Q219" s="138">
        <f aca="true" t="shared" si="129" ref="Q219:Q227">IF(COUNTA(F219:N219)=0,"",(IF(LEFT(F219,1)="-",1,0)+IF(LEFT(H219,1)="-",1,0)+IF(LEFT(J219,1)="-",1,0)+IF(LEFT(L219,1)="-",1,0)+IF(LEFT(N219,1)="-",1,0)))</f>
        <v>3</v>
      </c>
      <c r="R219" s="142">
        <f t="shared" si="126"/>
        <v>0</v>
      </c>
      <c r="S219" s="143">
        <f t="shared" si="127"/>
        <v>0</v>
      </c>
    </row>
    <row r="220" spans="1:19" ht="15.75" thickBot="1">
      <c r="A220" s="133" t="s">
        <v>100</v>
      </c>
      <c r="B220" s="144" t="str">
        <f>IF(B213&gt;"",B213,"")</f>
        <v>Kim Nyberg</v>
      </c>
      <c r="C220" s="144" t="str">
        <f>IF(B215&gt;"",B215,"")</f>
        <v>Thomas Lundström</v>
      </c>
      <c r="D220" s="145"/>
      <c r="E220" s="146"/>
      <c r="F220" s="175">
        <v>6</v>
      </c>
      <c r="G220" s="176"/>
      <c r="H220" s="175">
        <v>8</v>
      </c>
      <c r="I220" s="176"/>
      <c r="J220" s="175">
        <v>-7</v>
      </c>
      <c r="K220" s="176"/>
      <c r="L220" s="175">
        <v>-9</v>
      </c>
      <c r="M220" s="176"/>
      <c r="N220" s="175">
        <v>-8</v>
      </c>
      <c r="O220" s="176"/>
      <c r="P220" s="137">
        <f t="shared" si="128"/>
        <v>2</v>
      </c>
      <c r="Q220" s="138">
        <f t="shared" si="129"/>
        <v>3</v>
      </c>
      <c r="R220" s="142">
        <f t="shared" si="126"/>
        <v>0</v>
      </c>
      <c r="S220" s="143">
        <f t="shared" si="127"/>
        <v>0</v>
      </c>
    </row>
    <row r="221" spans="1:19" ht="15">
      <c r="A221" s="133" t="s">
        <v>26</v>
      </c>
      <c r="B221" s="134" t="str">
        <f>IF(B211&gt;"",B211,"")</f>
        <v>Jaime Rodriguez</v>
      </c>
      <c r="C221" s="134" t="str">
        <f>IF(B214&gt;"",B214,"")</f>
        <v>Iiro Tennilä</v>
      </c>
      <c r="D221" s="135"/>
      <c r="E221" s="136"/>
      <c r="F221" s="181">
        <v>8</v>
      </c>
      <c r="G221" s="182"/>
      <c r="H221" s="181">
        <v>-6</v>
      </c>
      <c r="I221" s="182"/>
      <c r="J221" s="181">
        <v>9</v>
      </c>
      <c r="K221" s="182"/>
      <c r="L221" s="181">
        <v>-8</v>
      </c>
      <c r="M221" s="182"/>
      <c r="N221" s="181">
        <v>10</v>
      </c>
      <c r="O221" s="182"/>
      <c r="P221" s="137">
        <f t="shared" si="128"/>
        <v>3</v>
      </c>
      <c r="Q221" s="138">
        <f t="shared" si="129"/>
        <v>2</v>
      </c>
      <c r="R221" s="142">
        <f t="shared" si="126"/>
        <v>0</v>
      </c>
      <c r="S221" s="143">
        <f t="shared" si="127"/>
        <v>0</v>
      </c>
    </row>
    <row r="222" spans="1:19" ht="15">
      <c r="A222" s="133" t="s">
        <v>101</v>
      </c>
      <c r="B222" s="134" t="str">
        <f>IF(B212&gt;"",B212,"")</f>
        <v>Jukka Dahlström</v>
      </c>
      <c r="C222" s="134" t="str">
        <f>IF(B215&gt;"",B215,"")</f>
        <v>Thomas Lundström</v>
      </c>
      <c r="D222" s="141"/>
      <c r="E222" s="136"/>
      <c r="F222" s="179">
        <v>6</v>
      </c>
      <c r="G222" s="180"/>
      <c r="H222" s="179">
        <v>9</v>
      </c>
      <c r="I222" s="180"/>
      <c r="J222" s="179">
        <v>-6</v>
      </c>
      <c r="K222" s="180"/>
      <c r="L222" s="177">
        <v>0</v>
      </c>
      <c r="M222" s="178"/>
      <c r="N222" s="177"/>
      <c r="O222" s="178"/>
      <c r="P222" s="137">
        <f t="shared" si="128"/>
        <v>3</v>
      </c>
      <c r="Q222" s="138">
        <f t="shared" si="129"/>
        <v>1</v>
      </c>
      <c r="R222" s="142">
        <f t="shared" si="126"/>
        <v>0</v>
      </c>
      <c r="S222" s="143">
        <f t="shared" si="127"/>
        <v>0</v>
      </c>
    </row>
    <row r="223" spans="1:19" ht="15.75" thickBot="1">
      <c r="A223" s="133" t="s">
        <v>24</v>
      </c>
      <c r="B223" s="144" t="str">
        <f>IF(B211&gt;"",B211,"")</f>
        <v>Jaime Rodriguez</v>
      </c>
      <c r="C223" s="144" t="str">
        <f>IF(B213&gt;"",B213,"")</f>
        <v>Kim Nyberg</v>
      </c>
      <c r="D223" s="145"/>
      <c r="E223" s="146"/>
      <c r="F223" s="175">
        <v>7</v>
      </c>
      <c r="G223" s="176"/>
      <c r="H223" s="175">
        <v>10</v>
      </c>
      <c r="I223" s="176"/>
      <c r="J223" s="175">
        <v>-8</v>
      </c>
      <c r="K223" s="176"/>
      <c r="L223" s="175">
        <v>-4</v>
      </c>
      <c r="M223" s="176"/>
      <c r="N223" s="175">
        <v>-9</v>
      </c>
      <c r="O223" s="176"/>
      <c r="P223" s="137">
        <f t="shared" si="128"/>
        <v>2</v>
      </c>
      <c r="Q223" s="138">
        <f t="shared" si="129"/>
        <v>3</v>
      </c>
      <c r="R223" s="142">
        <f t="shared" si="126"/>
        <v>0</v>
      </c>
      <c r="S223" s="143">
        <f t="shared" si="127"/>
        <v>0</v>
      </c>
    </row>
    <row r="224" spans="1:19" ht="15">
      <c r="A224" s="133" t="s">
        <v>102</v>
      </c>
      <c r="B224" s="134" t="str">
        <f>IF(B214&gt;"",B214,"")</f>
        <v>Iiro Tennilä</v>
      </c>
      <c r="C224" s="134" t="str">
        <f>IF(B215&gt;"",B215,"")</f>
        <v>Thomas Lundström</v>
      </c>
      <c r="D224" s="135"/>
      <c r="E224" s="136"/>
      <c r="F224" s="181">
        <v>6</v>
      </c>
      <c r="G224" s="182"/>
      <c r="H224" s="181">
        <v>-7</v>
      </c>
      <c r="I224" s="182"/>
      <c r="J224" s="181">
        <v>5</v>
      </c>
      <c r="K224" s="182"/>
      <c r="L224" s="181">
        <v>4</v>
      </c>
      <c r="M224" s="182"/>
      <c r="N224" s="181"/>
      <c r="O224" s="182"/>
      <c r="P224" s="137">
        <f t="shared" si="128"/>
        <v>3</v>
      </c>
      <c r="Q224" s="138">
        <f t="shared" si="129"/>
        <v>1</v>
      </c>
      <c r="R224" s="142">
        <f t="shared" si="126"/>
        <v>0</v>
      </c>
      <c r="S224" s="143">
        <f t="shared" si="127"/>
        <v>0</v>
      </c>
    </row>
    <row r="225" spans="1:19" ht="15">
      <c r="A225" s="133" t="s">
        <v>27</v>
      </c>
      <c r="B225" s="134" t="str">
        <f>IF(B212&gt;"",B212,"")</f>
        <v>Jukka Dahlström</v>
      </c>
      <c r="C225" s="134" t="str">
        <f>IF(B213&gt;"",B213,"")</f>
        <v>Kim Nyberg</v>
      </c>
      <c r="D225" s="141"/>
      <c r="E225" s="136"/>
      <c r="F225" s="179">
        <v>11</v>
      </c>
      <c r="G225" s="180"/>
      <c r="H225" s="179">
        <v>10</v>
      </c>
      <c r="I225" s="180"/>
      <c r="J225" s="179">
        <v>6</v>
      </c>
      <c r="K225" s="180"/>
      <c r="L225" s="177"/>
      <c r="M225" s="178"/>
      <c r="N225" s="177"/>
      <c r="O225" s="178"/>
      <c r="P225" s="137">
        <f t="shared" si="128"/>
        <v>3</v>
      </c>
      <c r="Q225" s="138">
        <f t="shared" si="129"/>
        <v>0</v>
      </c>
      <c r="R225" s="142">
        <f t="shared" si="126"/>
        <v>0</v>
      </c>
      <c r="S225" s="143">
        <f t="shared" si="127"/>
        <v>0</v>
      </c>
    </row>
    <row r="226" spans="1:19" ht="15.75" thickBot="1">
      <c r="A226" s="133" t="s">
        <v>29</v>
      </c>
      <c r="B226" s="144" t="str">
        <f>IF(B213&gt;"",B213,"")</f>
        <v>Kim Nyberg</v>
      </c>
      <c r="C226" s="144" t="str">
        <f>IF(B214&gt;"",B214,"")</f>
        <v>Iiro Tennilä</v>
      </c>
      <c r="D226" s="145"/>
      <c r="E226" s="146"/>
      <c r="F226" s="175">
        <v>-6</v>
      </c>
      <c r="G226" s="176"/>
      <c r="H226" s="175">
        <v>10</v>
      </c>
      <c r="I226" s="176"/>
      <c r="J226" s="175">
        <v>3</v>
      </c>
      <c r="K226" s="176"/>
      <c r="L226" s="175">
        <v>-7</v>
      </c>
      <c r="M226" s="176"/>
      <c r="N226" s="175">
        <v>5</v>
      </c>
      <c r="O226" s="176"/>
      <c r="P226" s="137">
        <f t="shared" si="128"/>
        <v>3</v>
      </c>
      <c r="Q226" s="138">
        <f t="shared" si="129"/>
        <v>2</v>
      </c>
      <c r="R226" s="142">
        <f t="shared" si="126"/>
        <v>0</v>
      </c>
      <c r="S226" s="143">
        <f t="shared" si="127"/>
        <v>0</v>
      </c>
    </row>
    <row r="227" spans="1:19" ht="15.75" thickBot="1">
      <c r="A227" s="147" t="s">
        <v>28</v>
      </c>
      <c r="B227" s="148" t="str">
        <f>IF(B211&gt;"",B211,"")</f>
        <v>Jaime Rodriguez</v>
      </c>
      <c r="C227" s="148" t="str">
        <f>IF(B212&gt;"",B212,"")</f>
        <v>Jukka Dahlström</v>
      </c>
      <c r="D227" s="149"/>
      <c r="E227" s="150"/>
      <c r="F227" s="173">
        <v>-7</v>
      </c>
      <c r="G227" s="174"/>
      <c r="H227" s="173">
        <v>12</v>
      </c>
      <c r="I227" s="174"/>
      <c r="J227" s="173">
        <v>-6</v>
      </c>
      <c r="K227" s="174"/>
      <c r="L227" s="173">
        <v>6</v>
      </c>
      <c r="M227" s="174"/>
      <c r="N227" s="173">
        <v>6</v>
      </c>
      <c r="O227" s="174"/>
      <c r="P227" s="151">
        <f t="shared" si="128"/>
        <v>3</v>
      </c>
      <c r="Q227" s="152">
        <f t="shared" si="129"/>
        <v>2</v>
      </c>
      <c r="R227" s="153">
        <f t="shared" si="126"/>
        <v>0</v>
      </c>
      <c r="S227" s="154">
        <f t="shared" si="127"/>
        <v>0</v>
      </c>
    </row>
    <row r="228" ht="15.75" thickBot="1" thickTop="1"/>
    <row r="229" spans="1:19" ht="15.75" thickTop="1">
      <c r="A229" s="3"/>
      <c r="B229" s="87" t="s">
        <v>112</v>
      </c>
      <c r="C229" s="88" t="s">
        <v>163</v>
      </c>
      <c r="D229" s="4"/>
      <c r="E229" s="88"/>
      <c r="F229" s="5"/>
      <c r="G229" s="4"/>
      <c r="H229" s="93" t="s">
        <v>193</v>
      </c>
      <c r="I229" s="6"/>
      <c r="J229" s="203" t="s">
        <v>170</v>
      </c>
      <c r="K229" s="160"/>
      <c r="L229" s="160"/>
      <c r="M229" s="161"/>
      <c r="N229" s="7"/>
      <c r="O229" s="8"/>
      <c r="P229" s="162" t="s">
        <v>161</v>
      </c>
      <c r="Q229" s="163"/>
      <c r="R229" s="163"/>
      <c r="S229" s="164"/>
    </row>
    <row r="230" spans="1:19" ht="15.75" thickBot="1">
      <c r="A230" s="9"/>
      <c r="B230" s="94"/>
      <c r="C230" s="95"/>
      <c r="D230" s="165"/>
      <c r="E230" s="166"/>
      <c r="F230" s="167"/>
      <c r="G230" s="168"/>
      <c r="H230" s="169"/>
      <c r="I230" s="169"/>
      <c r="J230" s="170"/>
      <c r="K230" s="170"/>
      <c r="L230" s="170"/>
      <c r="M230" s="171"/>
      <c r="N230" s="10"/>
      <c r="O230" s="11"/>
      <c r="P230" s="11"/>
      <c r="Q230" s="172"/>
      <c r="R230" s="172"/>
      <c r="S230" s="172"/>
    </row>
    <row r="231" spans="1:19" ht="15" thickTop="1">
      <c r="A231" s="96"/>
      <c r="B231" s="156" t="s">
        <v>49</v>
      </c>
      <c r="C231" s="157" t="s">
        <v>50</v>
      </c>
      <c r="D231" s="194" t="s">
        <v>8</v>
      </c>
      <c r="E231" s="195"/>
      <c r="F231" s="194" t="s">
        <v>9</v>
      </c>
      <c r="G231" s="195"/>
      <c r="H231" s="194" t="s">
        <v>10</v>
      </c>
      <c r="I231" s="195"/>
      <c r="J231" s="194" t="s">
        <v>11</v>
      </c>
      <c r="K231" s="195"/>
      <c r="L231" s="194" t="s">
        <v>96</v>
      </c>
      <c r="M231" s="195"/>
      <c r="N231" s="97" t="s">
        <v>12</v>
      </c>
      <c r="O231" s="98" t="s">
        <v>13</v>
      </c>
      <c r="P231" s="198" t="s">
        <v>97</v>
      </c>
      <c r="Q231" s="199"/>
      <c r="R231" s="200" t="s">
        <v>47</v>
      </c>
      <c r="S231" s="201"/>
    </row>
    <row r="232" spans="1:19" ht="15">
      <c r="A232" s="99" t="s">
        <v>8</v>
      </c>
      <c r="B232" s="100" t="s">
        <v>126</v>
      </c>
      <c r="C232" s="101" t="s">
        <v>0</v>
      </c>
      <c r="D232" s="102"/>
      <c r="E232" s="103"/>
      <c r="F232" s="104">
        <f>P248</f>
        <v>3</v>
      </c>
      <c r="G232" s="105">
        <f>Q248</f>
        <v>2</v>
      </c>
      <c r="H232" s="104">
        <f>P244</f>
        <v>3</v>
      </c>
      <c r="I232" s="105">
        <f>Q244</f>
        <v>1</v>
      </c>
      <c r="J232" s="104">
        <f>P242</f>
        <v>3</v>
      </c>
      <c r="K232" s="105">
        <f>Q242</f>
        <v>0</v>
      </c>
      <c r="L232" s="104">
        <f>P239</f>
        <v>3</v>
      </c>
      <c r="M232" s="105">
        <f>Q239</f>
        <v>1</v>
      </c>
      <c r="N232" s="106">
        <f>IF(SUM(D232:M232)=0,"",COUNTIF(E232:E236,3))</f>
        <v>4</v>
      </c>
      <c r="O232" s="107">
        <f>IF(SUM(D232:M232)=0,"",COUNTIF(D232:D236,3))</f>
        <v>0</v>
      </c>
      <c r="P232" s="108">
        <f>IF(SUM(D232:M232)=0,"",SUM(E232:E236))</f>
        <v>12</v>
      </c>
      <c r="Q232" s="109">
        <f>IF(SUM(D232:M232)=0,"",SUM(D232:D236))</f>
        <v>4</v>
      </c>
      <c r="R232" s="192">
        <v>1</v>
      </c>
      <c r="S232" s="193"/>
    </row>
    <row r="233" spans="1:19" ht="15">
      <c r="A233" s="110" t="s">
        <v>9</v>
      </c>
      <c r="B233" s="100" t="s">
        <v>129</v>
      </c>
      <c r="C233" s="101" t="s">
        <v>69</v>
      </c>
      <c r="D233" s="111">
        <f>Q248</f>
        <v>2</v>
      </c>
      <c r="E233" s="112">
        <f>P248</f>
        <v>3</v>
      </c>
      <c r="F233" s="113"/>
      <c r="G233" s="114"/>
      <c r="H233" s="115">
        <f>P246</f>
        <v>3</v>
      </c>
      <c r="I233" s="116">
        <f>Q246</f>
        <v>0</v>
      </c>
      <c r="J233" s="115">
        <f>P240</f>
        <v>3</v>
      </c>
      <c r="K233" s="116">
        <f>Q240</f>
        <v>0</v>
      </c>
      <c r="L233" s="115">
        <f>P243</f>
        <v>3</v>
      </c>
      <c r="M233" s="116">
        <f>Q243</f>
        <v>0</v>
      </c>
      <c r="N233" s="106">
        <f>IF(SUM(D233:M233)=0,"",COUNTIF(G232:G236,3))</f>
        <v>3</v>
      </c>
      <c r="O233" s="107">
        <f>IF(SUM(D233:M233)=0,"",COUNTIF(F232:F236,3))</f>
        <v>1</v>
      </c>
      <c r="P233" s="108">
        <f>IF(SUM(D233:M233)=0,"",SUM(G232:G236))</f>
        <v>11</v>
      </c>
      <c r="Q233" s="109">
        <f>IF(SUM(D233:M233)=0,"",SUM(F232:F236))</f>
        <v>3</v>
      </c>
      <c r="R233" s="192">
        <v>2</v>
      </c>
      <c r="S233" s="193"/>
    </row>
    <row r="234" spans="1:19" ht="15">
      <c r="A234" s="110" t="s">
        <v>10</v>
      </c>
      <c r="B234" s="100" t="s">
        <v>187</v>
      </c>
      <c r="C234" s="101" t="s">
        <v>54</v>
      </c>
      <c r="D234" s="117">
        <f>Q244</f>
        <v>1</v>
      </c>
      <c r="E234" s="112">
        <f>P244</f>
        <v>3</v>
      </c>
      <c r="F234" s="117">
        <f>Q246</f>
        <v>0</v>
      </c>
      <c r="G234" s="112">
        <f>P246</f>
        <v>3</v>
      </c>
      <c r="H234" s="113"/>
      <c r="I234" s="114"/>
      <c r="J234" s="115">
        <f>P247</f>
        <v>3</v>
      </c>
      <c r="K234" s="116">
        <f>Q247</f>
        <v>0</v>
      </c>
      <c r="L234" s="115">
        <f>P241</f>
        <v>3</v>
      </c>
      <c r="M234" s="116">
        <f>Q241</f>
        <v>2</v>
      </c>
      <c r="N234" s="106">
        <f>IF(SUM(D234:M234)=0,"",COUNTIF(I232:I236,3))</f>
        <v>2</v>
      </c>
      <c r="O234" s="107">
        <f>IF(SUM(D234:M234)=0,"",COUNTIF(H232:H236,3))</f>
        <v>2</v>
      </c>
      <c r="P234" s="108">
        <f>IF(SUM(D234:M234)=0,"",SUM(I232:I236))</f>
        <v>7</v>
      </c>
      <c r="Q234" s="109">
        <f>IF(SUM(D234:M234)=0,"",SUM(H232:H236))</f>
        <v>8</v>
      </c>
      <c r="R234" s="192">
        <v>3</v>
      </c>
      <c r="S234" s="193"/>
    </row>
    <row r="235" spans="1:19" ht="15">
      <c r="A235" s="110" t="s">
        <v>11</v>
      </c>
      <c r="B235" s="100" t="s">
        <v>188</v>
      </c>
      <c r="C235" s="101" t="s">
        <v>143</v>
      </c>
      <c r="D235" s="117">
        <f>Q242</f>
        <v>0</v>
      </c>
      <c r="E235" s="112">
        <f>P242</f>
        <v>3</v>
      </c>
      <c r="F235" s="117">
        <f>Q240</f>
        <v>0</v>
      </c>
      <c r="G235" s="112">
        <f>P240</f>
        <v>3</v>
      </c>
      <c r="H235" s="117">
        <f>Q247</f>
        <v>0</v>
      </c>
      <c r="I235" s="112">
        <f>P247</f>
        <v>3</v>
      </c>
      <c r="J235" s="113"/>
      <c r="K235" s="114"/>
      <c r="L235" s="115">
        <f>P245</f>
        <v>3</v>
      </c>
      <c r="M235" s="116">
        <f>Q245</f>
        <v>2</v>
      </c>
      <c r="N235" s="106">
        <f>IF(SUM(D235:M235)=0,"",COUNTIF(K232:K236,3))</f>
        <v>1</v>
      </c>
      <c r="O235" s="107">
        <f>IF(SUM(D235:M235)=0,"",COUNTIF(J232:J236,3))</f>
        <v>3</v>
      </c>
      <c r="P235" s="108">
        <f>IF(SUM(D235:M235)=0,"",SUM(K232:K236))</f>
        <v>3</v>
      </c>
      <c r="Q235" s="109">
        <f>IF(SUM(D235:M235)=0,"",SUM(J232:J236))</f>
        <v>11</v>
      </c>
      <c r="R235" s="192">
        <v>4</v>
      </c>
      <c r="S235" s="193"/>
    </row>
    <row r="236" spans="1:19" ht="15.75" thickBot="1">
      <c r="A236" s="118" t="s">
        <v>96</v>
      </c>
      <c r="B236" s="119" t="s">
        <v>146</v>
      </c>
      <c r="C236" s="120" t="s">
        <v>138</v>
      </c>
      <c r="D236" s="121">
        <f>Q239</f>
        <v>1</v>
      </c>
      <c r="E236" s="122">
        <f>P239</f>
        <v>3</v>
      </c>
      <c r="F236" s="121">
        <f>Q243</f>
        <v>0</v>
      </c>
      <c r="G236" s="122">
        <f>P243</f>
        <v>3</v>
      </c>
      <c r="H236" s="121">
        <f>Q241</f>
        <v>2</v>
      </c>
      <c r="I236" s="122">
        <f>P241</f>
        <v>3</v>
      </c>
      <c r="J236" s="121">
        <f>Q245</f>
        <v>2</v>
      </c>
      <c r="K236" s="122">
        <f>P245</f>
        <v>3</v>
      </c>
      <c r="L236" s="123"/>
      <c r="M236" s="124"/>
      <c r="N236" s="125">
        <f>IF(SUM(D236:M236)=0,"",COUNTIF(M232:M236,3))</f>
        <v>0</v>
      </c>
      <c r="O236" s="107">
        <f>IF(SUM(D236:M236)=0,"",COUNTIF(L232:L236,3))</f>
        <v>4</v>
      </c>
      <c r="P236" s="108">
        <f>IF(SUM(D236:M236)=0,"",SUM(M232:M236))</f>
        <v>5</v>
      </c>
      <c r="Q236" s="109">
        <f>IF(SUM(D236:M236)=0,"",SUM(L232:L236))</f>
        <v>12</v>
      </c>
      <c r="R236" s="196">
        <v>5</v>
      </c>
      <c r="S236" s="197"/>
    </row>
    <row r="237" spans="1:19" ht="15" thickTop="1">
      <c r="A237" s="126"/>
      <c r="B237" s="127" t="s">
        <v>32</v>
      </c>
      <c r="D237" s="128"/>
      <c r="E237" s="128"/>
      <c r="F237" s="129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30"/>
      <c r="S237" s="130"/>
    </row>
    <row r="238" spans="1:19" ht="15" thickBot="1">
      <c r="A238" s="131"/>
      <c r="B238" s="155" t="s">
        <v>41</v>
      </c>
      <c r="C238" s="132"/>
      <c r="D238" s="158"/>
      <c r="E238" s="136"/>
      <c r="F238" s="189" t="s">
        <v>42</v>
      </c>
      <c r="G238" s="190"/>
      <c r="H238" s="191" t="s">
        <v>43</v>
      </c>
      <c r="I238" s="190"/>
      <c r="J238" s="191" t="s">
        <v>44</v>
      </c>
      <c r="K238" s="190"/>
      <c r="L238" s="191" t="s">
        <v>45</v>
      </c>
      <c r="M238" s="190"/>
      <c r="N238" s="191" t="s">
        <v>46</v>
      </c>
      <c r="O238" s="190"/>
      <c r="P238" s="189" t="s">
        <v>23</v>
      </c>
      <c r="Q238" s="190"/>
      <c r="R238" s="159" t="s">
        <v>15</v>
      </c>
      <c r="S238" s="202"/>
    </row>
    <row r="239" spans="1:19" ht="15">
      <c r="A239" s="133" t="s">
        <v>99</v>
      </c>
      <c r="B239" s="134" t="s">
        <v>126</v>
      </c>
      <c r="C239" s="134" t="s">
        <v>137</v>
      </c>
      <c r="D239" s="158"/>
      <c r="E239" s="136"/>
      <c r="F239" s="186">
        <v>11</v>
      </c>
      <c r="G239" s="187"/>
      <c r="H239" s="183">
        <v>10</v>
      </c>
      <c r="I239" s="184"/>
      <c r="J239" s="188">
        <v>-5</v>
      </c>
      <c r="K239" s="184"/>
      <c r="L239" s="183">
        <v>6</v>
      </c>
      <c r="M239" s="184"/>
      <c r="N239" s="183"/>
      <c r="O239" s="184"/>
      <c r="P239" s="137">
        <f>IF(COUNTA(F239:N239)=0,"",COUNTIF(F239:N239,"&gt;=0"))</f>
        <v>3</v>
      </c>
      <c r="Q239" s="138">
        <f>IF(COUNTA(F239:N239)=0,"",(IF(LEFT(F239,1)="-",1,0)+IF(LEFT(H239,1)="-",1,0)+IF(LEFT(J239,1)="-",1,0)+IF(LEFT(L239,1)="-",1,0)+IF(LEFT(N239,1)="-",1,0)))</f>
        <v>1</v>
      </c>
      <c r="R239" s="139">
        <f aca="true" t="shared" si="130" ref="R239:R248">+Y226+AA226+AC226+AE226+AG226</f>
        <v>0</v>
      </c>
      <c r="S239" s="140">
        <f aca="true" t="shared" si="131" ref="S239:S248">+Z226+AB226+AD226+AF226+AH226</f>
        <v>0</v>
      </c>
    </row>
    <row r="240" spans="1:19" ht="15">
      <c r="A240" s="133" t="s">
        <v>25</v>
      </c>
      <c r="B240" s="134" t="str">
        <f>IF(B233&gt;"",B233,"")</f>
        <v>Dinesh Jayabalakrishnan</v>
      </c>
      <c r="C240" s="134" t="str">
        <f>IF(B235&gt;"",B235,"")</f>
        <v>Jyrki Virtanen</v>
      </c>
      <c r="D240" s="141"/>
      <c r="E240" s="136"/>
      <c r="F240" s="185">
        <v>9</v>
      </c>
      <c r="G240" s="178"/>
      <c r="H240" s="185">
        <v>7</v>
      </c>
      <c r="I240" s="178"/>
      <c r="J240" s="185">
        <v>4</v>
      </c>
      <c r="K240" s="178"/>
      <c r="L240" s="185"/>
      <c r="M240" s="178"/>
      <c r="N240" s="185"/>
      <c r="O240" s="178"/>
      <c r="P240" s="137">
        <f aca="true" t="shared" si="132" ref="P240:P248">IF(COUNTA(F240:N240)=0,"",COUNTIF(F240:N240,"&gt;=0"))</f>
        <v>3</v>
      </c>
      <c r="Q240" s="138">
        <f aca="true" t="shared" si="133" ref="Q240:Q248">IF(COUNTA(F240:N240)=0,"",(IF(LEFT(F240,1)="-",1,0)+IF(LEFT(H240,1)="-",1,0)+IF(LEFT(J240,1)="-",1,0)+IF(LEFT(L240,1)="-",1,0)+IF(LEFT(N240,1)="-",1,0)))</f>
        <v>0</v>
      </c>
      <c r="R240" s="142">
        <f t="shared" si="130"/>
        <v>0</v>
      </c>
      <c r="S240" s="143">
        <f t="shared" si="131"/>
        <v>0</v>
      </c>
    </row>
    <row r="241" spans="1:19" ht="15.75" thickBot="1">
      <c r="A241" s="133" t="s">
        <v>100</v>
      </c>
      <c r="B241" s="144" t="str">
        <f>IF(B234&gt;"",B234,"")</f>
        <v>André Rodriguez</v>
      </c>
      <c r="C241" s="144" t="str">
        <f>IF(B236&gt;"",B236,"")</f>
        <v>Isto Laaksonen</v>
      </c>
      <c r="D241" s="145"/>
      <c r="E241" s="146"/>
      <c r="F241" s="175">
        <v>-9</v>
      </c>
      <c r="G241" s="176"/>
      <c r="H241" s="175">
        <v>-6</v>
      </c>
      <c r="I241" s="176"/>
      <c r="J241" s="175">
        <v>10</v>
      </c>
      <c r="K241" s="176"/>
      <c r="L241" s="175">
        <v>9</v>
      </c>
      <c r="M241" s="176"/>
      <c r="N241" s="175">
        <v>2</v>
      </c>
      <c r="O241" s="176"/>
      <c r="P241" s="137">
        <f t="shared" si="132"/>
        <v>3</v>
      </c>
      <c r="Q241" s="138">
        <f t="shared" si="133"/>
        <v>2</v>
      </c>
      <c r="R241" s="142">
        <f t="shared" si="130"/>
        <v>0</v>
      </c>
      <c r="S241" s="143">
        <f t="shared" si="131"/>
        <v>0</v>
      </c>
    </row>
    <row r="242" spans="1:19" ht="15">
      <c r="A242" s="133" t="s">
        <v>26</v>
      </c>
      <c r="B242" s="134" t="str">
        <f>IF(B232&gt;"",B232,"")</f>
        <v>Kuido Pöder</v>
      </c>
      <c r="C242" s="134" t="str">
        <f>IF(B235&gt;"",B235,"")</f>
        <v>Jyrki Virtanen</v>
      </c>
      <c r="D242" s="135"/>
      <c r="E242" s="136"/>
      <c r="F242" s="181">
        <v>1</v>
      </c>
      <c r="G242" s="182"/>
      <c r="H242" s="181">
        <v>1</v>
      </c>
      <c r="I242" s="182"/>
      <c r="J242" s="181">
        <v>12</v>
      </c>
      <c r="K242" s="182"/>
      <c r="L242" s="181"/>
      <c r="M242" s="182"/>
      <c r="N242" s="181"/>
      <c r="O242" s="182"/>
      <c r="P242" s="137">
        <f t="shared" si="132"/>
        <v>3</v>
      </c>
      <c r="Q242" s="138">
        <f t="shared" si="133"/>
        <v>0</v>
      </c>
      <c r="R242" s="142">
        <f t="shared" si="130"/>
        <v>0</v>
      </c>
      <c r="S242" s="143">
        <f t="shared" si="131"/>
        <v>0</v>
      </c>
    </row>
    <row r="243" spans="1:19" ht="15">
      <c r="A243" s="133" t="s">
        <v>101</v>
      </c>
      <c r="B243" s="134" t="str">
        <f>IF(B233&gt;"",B233,"")</f>
        <v>Dinesh Jayabalakrishnan</v>
      </c>
      <c r="C243" s="134" t="str">
        <f>IF(B236&gt;"",B236,"")</f>
        <v>Isto Laaksonen</v>
      </c>
      <c r="D243" s="141"/>
      <c r="E243" s="136"/>
      <c r="F243" s="179">
        <v>7</v>
      </c>
      <c r="G243" s="180"/>
      <c r="H243" s="179">
        <v>5</v>
      </c>
      <c r="I243" s="180"/>
      <c r="J243" s="179">
        <v>5</v>
      </c>
      <c r="K243" s="180"/>
      <c r="L243" s="177"/>
      <c r="M243" s="178"/>
      <c r="N243" s="177"/>
      <c r="O243" s="178"/>
      <c r="P243" s="137">
        <f t="shared" si="132"/>
        <v>3</v>
      </c>
      <c r="Q243" s="138">
        <f t="shared" si="133"/>
        <v>0</v>
      </c>
      <c r="R243" s="142">
        <f t="shared" si="130"/>
        <v>0</v>
      </c>
      <c r="S243" s="143">
        <f t="shared" si="131"/>
        <v>0</v>
      </c>
    </row>
    <row r="244" spans="1:19" ht="15.75" thickBot="1">
      <c r="A244" s="133" t="s">
        <v>24</v>
      </c>
      <c r="B244" s="144" t="str">
        <f>IF(B232&gt;"",B232,"")</f>
        <v>Kuido Pöder</v>
      </c>
      <c r="C244" s="144" t="str">
        <f>IF(B234&gt;"",B234,"")</f>
        <v>André Rodriguez</v>
      </c>
      <c r="D244" s="145"/>
      <c r="E244" s="146"/>
      <c r="F244" s="175">
        <v>9</v>
      </c>
      <c r="G244" s="176"/>
      <c r="H244" s="175">
        <v>11</v>
      </c>
      <c r="I244" s="176"/>
      <c r="J244" s="175">
        <v>-11</v>
      </c>
      <c r="K244" s="176"/>
      <c r="L244" s="175">
        <v>6</v>
      </c>
      <c r="M244" s="176"/>
      <c r="N244" s="175"/>
      <c r="O244" s="176"/>
      <c r="P244" s="137">
        <f t="shared" si="132"/>
        <v>3</v>
      </c>
      <c r="Q244" s="138">
        <f t="shared" si="133"/>
        <v>1</v>
      </c>
      <c r="R244" s="142">
        <f t="shared" si="130"/>
        <v>0</v>
      </c>
      <c r="S244" s="143">
        <f t="shared" si="131"/>
        <v>0</v>
      </c>
    </row>
    <row r="245" spans="1:19" ht="15">
      <c r="A245" s="133" t="s">
        <v>102</v>
      </c>
      <c r="B245" s="134" t="str">
        <f>IF(B235&gt;"",B235,"")</f>
        <v>Jyrki Virtanen</v>
      </c>
      <c r="C245" s="134" t="str">
        <f>IF(B236&gt;"",B236,"")</f>
        <v>Isto Laaksonen</v>
      </c>
      <c r="D245" s="135"/>
      <c r="E245" s="136"/>
      <c r="F245" s="181">
        <v>5</v>
      </c>
      <c r="G245" s="182"/>
      <c r="H245" s="181">
        <v>-7</v>
      </c>
      <c r="I245" s="182"/>
      <c r="J245" s="181">
        <v>10</v>
      </c>
      <c r="K245" s="182"/>
      <c r="L245" s="181">
        <v>-6</v>
      </c>
      <c r="M245" s="182"/>
      <c r="N245" s="181">
        <v>12</v>
      </c>
      <c r="O245" s="182"/>
      <c r="P245" s="137">
        <f t="shared" si="132"/>
        <v>3</v>
      </c>
      <c r="Q245" s="138">
        <f t="shared" si="133"/>
        <v>2</v>
      </c>
      <c r="R245" s="142">
        <f t="shared" si="130"/>
        <v>0</v>
      </c>
      <c r="S245" s="143">
        <f t="shared" si="131"/>
        <v>0</v>
      </c>
    </row>
    <row r="246" spans="1:19" ht="15">
      <c r="A246" s="133" t="s">
        <v>27</v>
      </c>
      <c r="B246" s="134" t="str">
        <f>IF(B233&gt;"",B233,"")</f>
        <v>Dinesh Jayabalakrishnan</v>
      </c>
      <c r="C246" s="134" t="str">
        <f>IF(B234&gt;"",B234,"")</f>
        <v>André Rodriguez</v>
      </c>
      <c r="D246" s="141"/>
      <c r="E246" s="136"/>
      <c r="F246" s="179">
        <v>0</v>
      </c>
      <c r="G246" s="180"/>
      <c r="H246" s="179">
        <v>1</v>
      </c>
      <c r="I246" s="180"/>
      <c r="J246" s="179">
        <v>2</v>
      </c>
      <c r="K246" s="180"/>
      <c r="L246" s="177"/>
      <c r="M246" s="178"/>
      <c r="N246" s="177"/>
      <c r="O246" s="178"/>
      <c r="P246" s="137">
        <f t="shared" si="132"/>
        <v>3</v>
      </c>
      <c r="Q246" s="138">
        <f t="shared" si="133"/>
        <v>0</v>
      </c>
      <c r="R246" s="142">
        <f t="shared" si="130"/>
        <v>0</v>
      </c>
      <c r="S246" s="143">
        <f t="shared" si="131"/>
        <v>0</v>
      </c>
    </row>
    <row r="247" spans="1:19" ht="15.75" thickBot="1">
      <c r="A247" s="133" t="s">
        <v>29</v>
      </c>
      <c r="B247" s="144" t="str">
        <f>IF(B234&gt;"",B234,"")</f>
        <v>André Rodriguez</v>
      </c>
      <c r="C247" s="144" t="str">
        <f>IF(B235&gt;"",B235,"")</f>
        <v>Jyrki Virtanen</v>
      </c>
      <c r="D247" s="145"/>
      <c r="E247" s="146"/>
      <c r="F247" s="175">
        <v>0</v>
      </c>
      <c r="G247" s="176"/>
      <c r="H247" s="175">
        <v>0</v>
      </c>
      <c r="I247" s="176"/>
      <c r="J247" s="175">
        <v>0</v>
      </c>
      <c r="K247" s="176"/>
      <c r="L247" s="175"/>
      <c r="M247" s="176"/>
      <c r="N247" s="175" t="s">
        <v>302</v>
      </c>
      <c r="O247" s="176"/>
      <c r="P247" s="137">
        <f t="shared" si="132"/>
        <v>3</v>
      </c>
      <c r="Q247" s="138">
        <f t="shared" si="133"/>
        <v>0</v>
      </c>
      <c r="R247" s="142">
        <f t="shared" si="130"/>
        <v>0</v>
      </c>
      <c r="S247" s="143">
        <f t="shared" si="131"/>
        <v>0</v>
      </c>
    </row>
    <row r="248" spans="1:19" ht="15.75" thickBot="1">
      <c r="A248" s="147" t="s">
        <v>28</v>
      </c>
      <c r="B248" s="148" t="str">
        <f>IF(B232&gt;"",B232,"")</f>
        <v>Kuido Pöder</v>
      </c>
      <c r="C248" s="148" t="str">
        <f>IF(B233&gt;"",B233,"")</f>
        <v>Dinesh Jayabalakrishnan</v>
      </c>
      <c r="D248" s="149"/>
      <c r="E248" s="150"/>
      <c r="F248" s="173">
        <v>-7</v>
      </c>
      <c r="G248" s="174"/>
      <c r="H248" s="173">
        <v>-3</v>
      </c>
      <c r="I248" s="174"/>
      <c r="J248" s="173">
        <v>10</v>
      </c>
      <c r="K248" s="174"/>
      <c r="L248" s="173">
        <v>9</v>
      </c>
      <c r="M248" s="174"/>
      <c r="N248" s="173">
        <v>5</v>
      </c>
      <c r="O248" s="174"/>
      <c r="P248" s="151">
        <f t="shared" si="132"/>
        <v>3</v>
      </c>
      <c r="Q248" s="152">
        <f t="shared" si="133"/>
        <v>2</v>
      </c>
      <c r="R248" s="153">
        <f t="shared" si="130"/>
        <v>0</v>
      </c>
      <c r="S248" s="154">
        <f t="shared" si="131"/>
        <v>0</v>
      </c>
    </row>
    <row r="249" ht="15.75" thickBot="1" thickTop="1"/>
    <row r="250" spans="1:19" ht="15.75" thickTop="1">
      <c r="A250" s="3"/>
      <c r="B250" s="87" t="s">
        <v>112</v>
      </c>
      <c r="C250" s="88" t="s">
        <v>163</v>
      </c>
      <c r="D250" s="4"/>
      <c r="E250" s="88"/>
      <c r="F250" s="5"/>
      <c r="G250" s="4"/>
      <c r="H250" s="93" t="s">
        <v>194</v>
      </c>
      <c r="I250" s="6"/>
      <c r="J250" s="203" t="s">
        <v>170</v>
      </c>
      <c r="K250" s="160"/>
      <c r="L250" s="160"/>
      <c r="M250" s="161"/>
      <c r="N250" s="7"/>
      <c r="O250" s="8"/>
      <c r="P250" s="162" t="s">
        <v>162</v>
      </c>
      <c r="Q250" s="163"/>
      <c r="R250" s="163"/>
      <c r="S250" s="164"/>
    </row>
    <row r="251" spans="1:19" ht="15.75" thickBot="1">
      <c r="A251" s="9"/>
      <c r="B251" s="94"/>
      <c r="C251" s="95"/>
      <c r="D251" s="165"/>
      <c r="E251" s="166"/>
      <c r="F251" s="167"/>
      <c r="G251" s="168"/>
      <c r="H251" s="169"/>
      <c r="I251" s="169"/>
      <c r="J251" s="170"/>
      <c r="K251" s="170"/>
      <c r="L251" s="170"/>
      <c r="M251" s="171"/>
      <c r="N251" s="10"/>
      <c r="O251" s="11"/>
      <c r="P251" s="11"/>
      <c r="Q251" s="172"/>
      <c r="R251" s="172"/>
      <c r="S251" s="172"/>
    </row>
    <row r="252" spans="1:19" ht="15" thickTop="1">
      <c r="A252" s="96"/>
      <c r="B252" s="156" t="s">
        <v>49</v>
      </c>
      <c r="C252" s="157" t="s">
        <v>50</v>
      </c>
      <c r="D252" s="194" t="s">
        <v>8</v>
      </c>
      <c r="E252" s="195"/>
      <c r="F252" s="194" t="s">
        <v>9</v>
      </c>
      <c r="G252" s="195"/>
      <c r="H252" s="194" t="s">
        <v>10</v>
      </c>
      <c r="I252" s="195"/>
      <c r="J252" s="194" t="s">
        <v>11</v>
      </c>
      <c r="K252" s="195"/>
      <c r="L252" s="194" t="s">
        <v>96</v>
      </c>
      <c r="M252" s="195"/>
      <c r="N252" s="97" t="s">
        <v>12</v>
      </c>
      <c r="O252" s="98" t="s">
        <v>13</v>
      </c>
      <c r="P252" s="198" t="s">
        <v>97</v>
      </c>
      <c r="Q252" s="199"/>
      <c r="R252" s="200" t="s">
        <v>47</v>
      </c>
      <c r="S252" s="201"/>
    </row>
    <row r="253" spans="1:19" ht="15">
      <c r="A253" s="99" t="s">
        <v>8</v>
      </c>
      <c r="B253" s="100" t="s">
        <v>135</v>
      </c>
      <c r="C253" s="101" t="s">
        <v>69</v>
      </c>
      <c r="D253" s="102"/>
      <c r="E253" s="103"/>
      <c r="F253" s="104">
        <f>P269</f>
        <v>3</v>
      </c>
      <c r="G253" s="105">
        <f>Q269</f>
        <v>1</v>
      </c>
      <c r="H253" s="104">
        <f>P265</f>
        <v>3</v>
      </c>
      <c r="I253" s="105">
        <f>Q265</f>
        <v>0</v>
      </c>
      <c r="J253" s="104">
        <f>P263</f>
        <v>3</v>
      </c>
      <c r="K253" s="105">
        <f>Q263</f>
        <v>1</v>
      </c>
      <c r="L253" s="104">
        <f>P260</f>
        <v>3</v>
      </c>
      <c r="M253" s="105">
        <f>Q260</f>
        <v>0</v>
      </c>
      <c r="N253" s="106">
        <f>IF(SUM(D253:M253)=0,"",COUNTIF(E253:E257,3))</f>
        <v>4</v>
      </c>
      <c r="O253" s="107">
        <f>IF(SUM(D253:M253)=0,"",COUNTIF(D253:D257,3))</f>
        <v>0</v>
      </c>
      <c r="P253" s="108">
        <f>IF(SUM(D253:M253)=0,"",SUM(E253:E257))</f>
        <v>12</v>
      </c>
      <c r="Q253" s="109">
        <f>IF(SUM(D253:M253)=0,"",SUM(D253:D257))</f>
        <v>2</v>
      </c>
      <c r="R253" s="192">
        <v>1</v>
      </c>
      <c r="S253" s="193"/>
    </row>
    <row r="254" spans="1:19" ht="15">
      <c r="A254" s="110" t="s">
        <v>9</v>
      </c>
      <c r="B254" s="100" t="s">
        <v>127</v>
      </c>
      <c r="C254" s="101" t="s">
        <v>19</v>
      </c>
      <c r="D254" s="111">
        <f>Q269</f>
        <v>1</v>
      </c>
      <c r="E254" s="112">
        <f>P269</f>
        <v>3</v>
      </c>
      <c r="F254" s="113"/>
      <c r="G254" s="114"/>
      <c r="H254" s="115">
        <f>P267</f>
        <v>3</v>
      </c>
      <c r="I254" s="116">
        <f>Q267</f>
        <v>0</v>
      </c>
      <c r="J254" s="115">
        <f>P261</f>
        <v>3</v>
      </c>
      <c r="K254" s="116">
        <f>Q261</f>
        <v>0</v>
      </c>
      <c r="L254" s="115">
        <f>P264</f>
        <v>3</v>
      </c>
      <c r="M254" s="116">
        <f>Q264</f>
        <v>0</v>
      </c>
      <c r="N254" s="106">
        <f>IF(SUM(D254:M254)=0,"",COUNTIF(G253:G257,3))</f>
        <v>3</v>
      </c>
      <c r="O254" s="107">
        <f>IF(SUM(D254:M254)=0,"",COUNTIF(F253:F257,3))</f>
        <v>1</v>
      </c>
      <c r="P254" s="108">
        <f>IF(SUM(D254:M254)=0,"",SUM(G253:G257))</f>
        <v>10</v>
      </c>
      <c r="Q254" s="109">
        <f>IF(SUM(D254:M254)=0,"",SUM(F253:F257))</f>
        <v>3</v>
      </c>
      <c r="R254" s="192">
        <v>2</v>
      </c>
      <c r="S254" s="193"/>
    </row>
    <row r="255" spans="1:19" ht="15">
      <c r="A255" s="110" t="s">
        <v>10</v>
      </c>
      <c r="B255" s="100" t="s">
        <v>137</v>
      </c>
      <c r="C255" s="101" t="s">
        <v>138</v>
      </c>
      <c r="D255" s="117">
        <f>Q265</f>
        <v>0</v>
      </c>
      <c r="E255" s="112">
        <f>P265</f>
        <v>3</v>
      </c>
      <c r="F255" s="117">
        <f>Q267</f>
        <v>0</v>
      </c>
      <c r="G255" s="112">
        <f>P267</f>
        <v>3</v>
      </c>
      <c r="H255" s="113"/>
      <c r="I255" s="114"/>
      <c r="J255" s="115">
        <f>P268</f>
        <v>3</v>
      </c>
      <c r="K255" s="116">
        <f>Q268</f>
        <v>1</v>
      </c>
      <c r="L255" s="115">
        <f>P262</f>
        <v>3</v>
      </c>
      <c r="M255" s="116">
        <f>Q262</f>
        <v>1</v>
      </c>
      <c r="N255" s="106">
        <f>IF(SUM(D255:M255)=0,"",COUNTIF(I253:I257,3))</f>
        <v>2</v>
      </c>
      <c r="O255" s="107">
        <f>IF(SUM(D255:M255)=0,"",COUNTIF(H253:H257,3))</f>
        <v>2</v>
      </c>
      <c r="P255" s="108">
        <f>IF(SUM(D255:M255)=0,"",SUM(I253:I257))</f>
        <v>6</v>
      </c>
      <c r="Q255" s="109">
        <f>IF(SUM(D255:M255)=0,"",SUM(H253:H257))</f>
        <v>8</v>
      </c>
      <c r="R255" s="192">
        <v>3</v>
      </c>
      <c r="S255" s="193"/>
    </row>
    <row r="256" spans="1:19" ht="15">
      <c r="A256" s="110" t="s">
        <v>11</v>
      </c>
      <c r="B256" s="100" t="s">
        <v>190</v>
      </c>
      <c r="C256" s="101" t="s">
        <v>131</v>
      </c>
      <c r="D256" s="117">
        <f>Q263</f>
        <v>1</v>
      </c>
      <c r="E256" s="112">
        <f>P263</f>
        <v>3</v>
      </c>
      <c r="F256" s="117">
        <f>Q261</f>
        <v>0</v>
      </c>
      <c r="G256" s="112">
        <f>P261</f>
        <v>3</v>
      </c>
      <c r="H256" s="117">
        <f>Q268</f>
        <v>1</v>
      </c>
      <c r="I256" s="112">
        <f>P268</f>
        <v>3</v>
      </c>
      <c r="J256" s="113"/>
      <c r="K256" s="114"/>
      <c r="L256" s="115">
        <f>P266</f>
        <v>1</v>
      </c>
      <c r="M256" s="116">
        <f>Q266</f>
        <v>3</v>
      </c>
      <c r="N256" s="106">
        <f>IF(SUM(D256:M256)=0,"",COUNTIF(K253:K257,3))</f>
        <v>0</v>
      </c>
      <c r="O256" s="107">
        <f>IF(SUM(D256:M256)=0,"",COUNTIF(J253:J257,3))</f>
        <v>4</v>
      </c>
      <c r="P256" s="108">
        <f>IF(SUM(D256:M256)=0,"",SUM(K253:K257))</f>
        <v>3</v>
      </c>
      <c r="Q256" s="109">
        <f>IF(SUM(D256:M256)=0,"",SUM(J253:J257))</f>
        <v>12</v>
      </c>
      <c r="R256" s="192">
        <v>5</v>
      </c>
      <c r="S256" s="193"/>
    </row>
    <row r="257" spans="1:19" ht="15.75" thickBot="1">
      <c r="A257" s="118" t="s">
        <v>96</v>
      </c>
      <c r="B257" s="119" t="s">
        <v>153</v>
      </c>
      <c r="C257" s="120" t="s">
        <v>154</v>
      </c>
      <c r="D257" s="121">
        <f>Q260</f>
        <v>0</v>
      </c>
      <c r="E257" s="122">
        <f>P260</f>
        <v>3</v>
      </c>
      <c r="F257" s="121">
        <f>Q264</f>
        <v>0</v>
      </c>
      <c r="G257" s="122">
        <f>P264</f>
        <v>3</v>
      </c>
      <c r="H257" s="121">
        <f>Q262</f>
        <v>1</v>
      </c>
      <c r="I257" s="122">
        <f>P262</f>
        <v>3</v>
      </c>
      <c r="J257" s="121">
        <f>Q266</f>
        <v>3</v>
      </c>
      <c r="K257" s="122">
        <f>P266</f>
        <v>1</v>
      </c>
      <c r="L257" s="123"/>
      <c r="M257" s="124"/>
      <c r="N257" s="125">
        <f>IF(SUM(D257:M257)=0,"",COUNTIF(M253:M257,3))</f>
        <v>1</v>
      </c>
      <c r="O257" s="107">
        <f>IF(SUM(D257:M257)=0,"",COUNTIF(L253:L257,3))</f>
        <v>3</v>
      </c>
      <c r="P257" s="108">
        <f>IF(SUM(D257:M257)=0,"",SUM(M253:M257))</f>
        <v>4</v>
      </c>
      <c r="Q257" s="109">
        <f>IF(SUM(D257:M257)=0,"",SUM(L253:L257))</f>
        <v>10</v>
      </c>
      <c r="R257" s="196">
        <v>4</v>
      </c>
      <c r="S257" s="197"/>
    </row>
    <row r="258" spans="1:19" ht="15" thickTop="1">
      <c r="A258" s="126"/>
      <c r="B258" s="127" t="s">
        <v>32</v>
      </c>
      <c r="D258" s="128"/>
      <c r="E258" s="128"/>
      <c r="F258" s="129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30"/>
      <c r="S258" s="130"/>
    </row>
    <row r="259" spans="1:19" ht="15" thickBot="1">
      <c r="A259" s="131"/>
      <c r="B259" s="155" t="s">
        <v>41</v>
      </c>
      <c r="C259" s="132"/>
      <c r="D259" s="158"/>
      <c r="E259" s="136"/>
      <c r="F259" s="189" t="s">
        <v>42</v>
      </c>
      <c r="G259" s="190"/>
      <c r="H259" s="191" t="s">
        <v>43</v>
      </c>
      <c r="I259" s="190"/>
      <c r="J259" s="191" t="s">
        <v>44</v>
      </c>
      <c r="K259" s="190"/>
      <c r="L259" s="191" t="s">
        <v>45</v>
      </c>
      <c r="M259" s="190"/>
      <c r="N259" s="191" t="s">
        <v>46</v>
      </c>
      <c r="O259" s="190"/>
      <c r="P259" s="189" t="s">
        <v>23</v>
      </c>
      <c r="Q259" s="190"/>
      <c r="R259" s="159" t="s">
        <v>15</v>
      </c>
      <c r="S259" s="202"/>
    </row>
    <row r="260" spans="1:19" ht="15">
      <c r="A260" s="133" t="s">
        <v>99</v>
      </c>
      <c r="B260" s="134" t="s">
        <v>135</v>
      </c>
      <c r="C260" s="134" t="s">
        <v>153</v>
      </c>
      <c r="D260" s="158"/>
      <c r="E260" s="136"/>
      <c r="F260" s="186">
        <v>5</v>
      </c>
      <c r="G260" s="187"/>
      <c r="H260" s="183">
        <v>4</v>
      </c>
      <c r="I260" s="184"/>
      <c r="J260" s="188">
        <v>7</v>
      </c>
      <c r="K260" s="184"/>
      <c r="L260" s="183"/>
      <c r="M260" s="184"/>
      <c r="N260" s="183"/>
      <c r="O260" s="184"/>
      <c r="P260" s="137">
        <f>IF(COUNTA(F260:N260)=0,"",COUNTIF(F260:N260,"&gt;=0"))</f>
        <v>3</v>
      </c>
      <c r="Q260" s="138">
        <f>IF(COUNTA(F260:N260)=0,"",(IF(LEFT(F260,1)="-",1,0)+IF(LEFT(H260,1)="-",1,0)+IF(LEFT(J260,1)="-",1,0)+IF(LEFT(L260,1)="-",1,0)+IF(LEFT(N260,1)="-",1,0)))</f>
        <v>0</v>
      </c>
      <c r="R260" s="139">
        <f aca="true" t="shared" si="134" ref="R260:R269">+Y250+AA250+AC250+AE250+AG250</f>
        <v>0</v>
      </c>
      <c r="S260" s="140">
        <f aca="true" t="shared" si="135" ref="S260:S269">+Z250+AB250+AD250+AF250+AH250</f>
        <v>0</v>
      </c>
    </row>
    <row r="261" spans="1:19" ht="15">
      <c r="A261" s="133" t="s">
        <v>25</v>
      </c>
      <c r="B261" s="134" t="str">
        <f>IF(B254&gt;"",B254,"")</f>
        <v>Peter Eriksson</v>
      </c>
      <c r="C261" s="134" t="str">
        <f>IF(B256&gt;"",B256,"")</f>
        <v>Bo-Eric Herrgård</v>
      </c>
      <c r="D261" s="141"/>
      <c r="E261" s="136"/>
      <c r="F261" s="185">
        <v>5</v>
      </c>
      <c r="G261" s="178"/>
      <c r="H261" s="185">
        <v>6</v>
      </c>
      <c r="I261" s="178"/>
      <c r="J261" s="185">
        <v>7</v>
      </c>
      <c r="K261" s="178"/>
      <c r="L261" s="185"/>
      <c r="M261" s="178"/>
      <c r="N261" s="185"/>
      <c r="O261" s="178"/>
      <c r="P261" s="137">
        <f aca="true" t="shared" si="136" ref="P261:P269">IF(COUNTA(F261:N261)=0,"",COUNTIF(F261:N261,"&gt;=0"))</f>
        <v>3</v>
      </c>
      <c r="Q261" s="138">
        <f aca="true" t="shared" si="137" ref="Q261:Q269">IF(COUNTA(F261:N261)=0,"",(IF(LEFT(F261,1)="-",1,0)+IF(LEFT(H261,1)="-",1,0)+IF(LEFT(J261,1)="-",1,0)+IF(LEFT(L261,1)="-",1,0)+IF(LEFT(N261,1)="-",1,0)))</f>
        <v>0</v>
      </c>
      <c r="R261" s="142">
        <f t="shared" si="134"/>
        <v>0</v>
      </c>
      <c r="S261" s="143">
        <f t="shared" si="135"/>
        <v>0</v>
      </c>
    </row>
    <row r="262" spans="1:19" ht="15.75" thickBot="1">
      <c r="A262" s="133" t="s">
        <v>100</v>
      </c>
      <c r="B262" s="144" t="str">
        <f>IF(B255&gt;"",B255,"")</f>
        <v>Heikki Laaksonen</v>
      </c>
      <c r="C262" s="144" t="str">
        <f>IF(B257&gt;"",B257,"")</f>
        <v>Benedikt Schoenborn</v>
      </c>
      <c r="D262" s="145"/>
      <c r="E262" s="146"/>
      <c r="F262" s="175">
        <v>7</v>
      </c>
      <c r="G262" s="176"/>
      <c r="H262" s="175">
        <v>4</v>
      </c>
      <c r="I262" s="176"/>
      <c r="J262" s="175">
        <v>-11</v>
      </c>
      <c r="K262" s="176"/>
      <c r="L262" s="175">
        <v>6</v>
      </c>
      <c r="M262" s="176"/>
      <c r="N262" s="175"/>
      <c r="O262" s="176"/>
      <c r="P262" s="137">
        <f t="shared" si="136"/>
        <v>3</v>
      </c>
      <c r="Q262" s="138">
        <f t="shared" si="137"/>
        <v>1</v>
      </c>
      <c r="R262" s="142">
        <f t="shared" si="134"/>
        <v>0</v>
      </c>
      <c r="S262" s="143">
        <f t="shared" si="135"/>
        <v>0</v>
      </c>
    </row>
    <row r="263" spans="1:19" ht="15">
      <c r="A263" s="133" t="s">
        <v>26</v>
      </c>
      <c r="B263" s="134" t="str">
        <f>IF(B253&gt;"",B253,"")</f>
        <v>Veikko Holm</v>
      </c>
      <c r="C263" s="134" t="str">
        <f>IF(B256&gt;"",B256,"")</f>
        <v>Bo-Eric Herrgård</v>
      </c>
      <c r="D263" s="135"/>
      <c r="E263" s="136"/>
      <c r="F263" s="181">
        <v>-5</v>
      </c>
      <c r="G263" s="182"/>
      <c r="H263" s="181">
        <v>3</v>
      </c>
      <c r="I263" s="182"/>
      <c r="J263" s="181">
        <v>4</v>
      </c>
      <c r="K263" s="182"/>
      <c r="L263" s="181">
        <v>8</v>
      </c>
      <c r="M263" s="182"/>
      <c r="N263" s="181"/>
      <c r="O263" s="182"/>
      <c r="P263" s="137">
        <f t="shared" si="136"/>
        <v>3</v>
      </c>
      <c r="Q263" s="138">
        <f t="shared" si="137"/>
        <v>1</v>
      </c>
      <c r="R263" s="142">
        <f t="shared" si="134"/>
        <v>0</v>
      </c>
      <c r="S263" s="143">
        <f t="shared" si="135"/>
        <v>0</v>
      </c>
    </row>
    <row r="264" spans="1:19" ht="15">
      <c r="A264" s="133" t="s">
        <v>101</v>
      </c>
      <c r="B264" s="134" t="str">
        <f>IF(B254&gt;"",B254,"")</f>
        <v>Peter Eriksson</v>
      </c>
      <c r="C264" s="134" t="str">
        <f>IF(B257&gt;"",B257,"")</f>
        <v>Benedikt Schoenborn</v>
      </c>
      <c r="D264" s="141"/>
      <c r="E264" s="136"/>
      <c r="F264" s="179">
        <v>8</v>
      </c>
      <c r="G264" s="180"/>
      <c r="H264" s="179">
        <v>7</v>
      </c>
      <c r="I264" s="180"/>
      <c r="J264" s="179">
        <v>6</v>
      </c>
      <c r="K264" s="180"/>
      <c r="L264" s="177"/>
      <c r="M264" s="178"/>
      <c r="N264" s="177"/>
      <c r="O264" s="178"/>
      <c r="P264" s="137">
        <f t="shared" si="136"/>
        <v>3</v>
      </c>
      <c r="Q264" s="138">
        <f t="shared" si="137"/>
        <v>0</v>
      </c>
      <c r="R264" s="142">
        <f t="shared" si="134"/>
        <v>0</v>
      </c>
      <c r="S264" s="143">
        <f t="shared" si="135"/>
        <v>0</v>
      </c>
    </row>
    <row r="265" spans="1:19" ht="15.75" thickBot="1">
      <c r="A265" s="133" t="s">
        <v>24</v>
      </c>
      <c r="B265" s="144" t="str">
        <f>IF(B253&gt;"",B253,"")</f>
        <v>Veikko Holm</v>
      </c>
      <c r="C265" s="144" t="str">
        <f>IF(B255&gt;"",B255,"")</f>
        <v>Heikki Laaksonen</v>
      </c>
      <c r="D265" s="145"/>
      <c r="E265" s="146"/>
      <c r="F265" s="175">
        <v>8</v>
      </c>
      <c r="G265" s="176"/>
      <c r="H265" s="175">
        <v>9</v>
      </c>
      <c r="I265" s="176"/>
      <c r="J265" s="175">
        <v>6</v>
      </c>
      <c r="K265" s="176"/>
      <c r="L265" s="175"/>
      <c r="M265" s="176"/>
      <c r="N265" s="175"/>
      <c r="O265" s="176"/>
      <c r="P265" s="137">
        <f t="shared" si="136"/>
        <v>3</v>
      </c>
      <c r="Q265" s="138">
        <f t="shared" si="137"/>
        <v>0</v>
      </c>
      <c r="R265" s="142">
        <f t="shared" si="134"/>
        <v>0</v>
      </c>
      <c r="S265" s="143">
        <f t="shared" si="135"/>
        <v>0</v>
      </c>
    </row>
    <row r="266" spans="1:19" ht="15">
      <c r="A266" s="133" t="s">
        <v>102</v>
      </c>
      <c r="B266" s="134" t="str">
        <f>IF(B256&gt;"",B256,"")</f>
        <v>Bo-Eric Herrgård</v>
      </c>
      <c r="C266" s="134" t="str">
        <f>IF(B257&gt;"",B257,"")</f>
        <v>Benedikt Schoenborn</v>
      </c>
      <c r="D266" s="135"/>
      <c r="E266" s="136"/>
      <c r="F266" s="181">
        <v>-6</v>
      </c>
      <c r="G266" s="182"/>
      <c r="H266" s="181">
        <v>-6</v>
      </c>
      <c r="I266" s="182"/>
      <c r="J266" s="181">
        <v>9</v>
      </c>
      <c r="K266" s="182"/>
      <c r="L266" s="181">
        <v>-13</v>
      </c>
      <c r="M266" s="182"/>
      <c r="N266" s="181"/>
      <c r="O266" s="182"/>
      <c r="P266" s="137">
        <f t="shared" si="136"/>
        <v>1</v>
      </c>
      <c r="Q266" s="138">
        <f t="shared" si="137"/>
        <v>3</v>
      </c>
      <c r="R266" s="142">
        <f t="shared" si="134"/>
        <v>0</v>
      </c>
      <c r="S266" s="143">
        <f t="shared" si="135"/>
        <v>0</v>
      </c>
    </row>
    <row r="267" spans="1:19" ht="15">
      <c r="A267" s="133" t="s">
        <v>27</v>
      </c>
      <c r="B267" s="134" t="str">
        <f>IF(B254&gt;"",B254,"")</f>
        <v>Peter Eriksson</v>
      </c>
      <c r="C267" s="134" t="str">
        <f>IF(B255&gt;"",B255,"")</f>
        <v>Heikki Laaksonen</v>
      </c>
      <c r="D267" s="141"/>
      <c r="E267" s="136"/>
      <c r="F267" s="179">
        <v>8</v>
      </c>
      <c r="G267" s="180"/>
      <c r="H267" s="179">
        <v>6</v>
      </c>
      <c r="I267" s="180"/>
      <c r="J267" s="179">
        <v>9</v>
      </c>
      <c r="K267" s="180"/>
      <c r="L267" s="177"/>
      <c r="M267" s="178"/>
      <c r="N267" s="177"/>
      <c r="O267" s="178"/>
      <c r="P267" s="137">
        <f t="shared" si="136"/>
        <v>3</v>
      </c>
      <c r="Q267" s="138">
        <f t="shared" si="137"/>
        <v>0</v>
      </c>
      <c r="R267" s="142">
        <f t="shared" si="134"/>
        <v>0</v>
      </c>
      <c r="S267" s="143">
        <f t="shared" si="135"/>
        <v>0</v>
      </c>
    </row>
    <row r="268" spans="1:19" ht="15.75" thickBot="1">
      <c r="A268" s="133" t="s">
        <v>29</v>
      </c>
      <c r="B268" s="144" t="str">
        <f>IF(B255&gt;"",B255,"")</f>
        <v>Heikki Laaksonen</v>
      </c>
      <c r="C268" s="144" t="str">
        <f>IF(B256&gt;"",B256,"")</f>
        <v>Bo-Eric Herrgård</v>
      </c>
      <c r="D268" s="145"/>
      <c r="E268" s="146"/>
      <c r="F268" s="175">
        <v>-9</v>
      </c>
      <c r="G268" s="176"/>
      <c r="H268" s="175">
        <v>8</v>
      </c>
      <c r="I268" s="176"/>
      <c r="J268" s="175">
        <v>5</v>
      </c>
      <c r="K268" s="176"/>
      <c r="L268" s="175">
        <v>9</v>
      </c>
      <c r="M268" s="176"/>
      <c r="N268" s="175"/>
      <c r="O268" s="176"/>
      <c r="P268" s="137">
        <f t="shared" si="136"/>
        <v>3</v>
      </c>
      <c r="Q268" s="138">
        <f t="shared" si="137"/>
        <v>1</v>
      </c>
      <c r="R268" s="142">
        <f t="shared" si="134"/>
        <v>0</v>
      </c>
      <c r="S268" s="143">
        <f t="shared" si="135"/>
        <v>0</v>
      </c>
    </row>
    <row r="269" spans="1:19" ht="15.75" thickBot="1">
      <c r="A269" s="147" t="s">
        <v>28</v>
      </c>
      <c r="B269" s="148" t="str">
        <f>IF(B253&gt;"",B253,"")</f>
        <v>Veikko Holm</v>
      </c>
      <c r="C269" s="148" t="str">
        <f>IF(B254&gt;"",B254,"")</f>
        <v>Peter Eriksson</v>
      </c>
      <c r="D269" s="149"/>
      <c r="E269" s="150"/>
      <c r="F269" s="173">
        <v>9</v>
      </c>
      <c r="G269" s="174"/>
      <c r="H269" s="173">
        <v>7</v>
      </c>
      <c r="I269" s="174"/>
      <c r="J269" s="173">
        <v>-7</v>
      </c>
      <c r="K269" s="174"/>
      <c r="L269" s="173">
        <v>6</v>
      </c>
      <c r="M269" s="174"/>
      <c r="N269" s="173"/>
      <c r="O269" s="174"/>
      <c r="P269" s="151">
        <f t="shared" si="136"/>
        <v>3</v>
      </c>
      <c r="Q269" s="152">
        <f t="shared" si="137"/>
        <v>1</v>
      </c>
      <c r="R269" s="153">
        <f t="shared" si="134"/>
        <v>0</v>
      </c>
      <c r="S269" s="154">
        <f t="shared" si="135"/>
        <v>0</v>
      </c>
    </row>
    <row r="270" ht="15" thickTop="1"/>
  </sheetData>
  <mergeCells count="725"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L131:M131"/>
    <mergeCell ref="R131:S131"/>
    <mergeCell ref="T131:U131"/>
    <mergeCell ref="R132:S132"/>
    <mergeCell ref="D131:E131"/>
    <mergeCell ref="F131:G131"/>
    <mergeCell ref="H131:I131"/>
    <mergeCell ref="J131:K131"/>
    <mergeCell ref="J129:M129"/>
    <mergeCell ref="P129:S129"/>
    <mergeCell ref="D130:F130"/>
    <mergeCell ref="G130:I130"/>
    <mergeCell ref="J130:M130"/>
    <mergeCell ref="P130:S130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L115:M115"/>
    <mergeCell ref="R115:S115"/>
    <mergeCell ref="T115:U115"/>
    <mergeCell ref="R116:S116"/>
    <mergeCell ref="D115:E115"/>
    <mergeCell ref="F115:G115"/>
    <mergeCell ref="H115:I115"/>
    <mergeCell ref="J115:K115"/>
    <mergeCell ref="J113:M113"/>
    <mergeCell ref="P113:S113"/>
    <mergeCell ref="D114:F114"/>
    <mergeCell ref="G114:I114"/>
    <mergeCell ref="J114:M114"/>
    <mergeCell ref="P114:S114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L99:M99"/>
    <mergeCell ref="R99:S99"/>
    <mergeCell ref="T99:U99"/>
    <mergeCell ref="R100:S100"/>
    <mergeCell ref="D99:E99"/>
    <mergeCell ref="F99:G99"/>
    <mergeCell ref="H99:I99"/>
    <mergeCell ref="J99:K99"/>
    <mergeCell ref="J97:M97"/>
    <mergeCell ref="P97:S97"/>
    <mergeCell ref="D98:F98"/>
    <mergeCell ref="G98:I98"/>
    <mergeCell ref="J98:M98"/>
    <mergeCell ref="P98:S98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R87:S87"/>
    <mergeCell ref="F89:G89"/>
    <mergeCell ref="H89:I89"/>
    <mergeCell ref="J89:K89"/>
    <mergeCell ref="L89:M89"/>
    <mergeCell ref="N89:O89"/>
    <mergeCell ref="P89:Q89"/>
    <mergeCell ref="T83:U83"/>
    <mergeCell ref="R84:S84"/>
    <mergeCell ref="R85:S85"/>
    <mergeCell ref="R86:S86"/>
    <mergeCell ref="F83:G83"/>
    <mergeCell ref="H83:I83"/>
    <mergeCell ref="J83:K83"/>
    <mergeCell ref="L83:M83"/>
    <mergeCell ref="F82:G82"/>
    <mergeCell ref="H82:I82"/>
    <mergeCell ref="J82:K82"/>
    <mergeCell ref="L82:M82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F73:G73"/>
    <mergeCell ref="H73:I73"/>
    <mergeCell ref="J73:K73"/>
    <mergeCell ref="L73:M73"/>
    <mergeCell ref="T67:U67"/>
    <mergeCell ref="R68:S68"/>
    <mergeCell ref="R69:S69"/>
    <mergeCell ref="R70:S70"/>
    <mergeCell ref="D66:E66"/>
    <mergeCell ref="F66:G66"/>
    <mergeCell ref="H66:I66"/>
    <mergeCell ref="J66:K66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L51:M51"/>
    <mergeCell ref="R51:S51"/>
    <mergeCell ref="T51:U51"/>
    <mergeCell ref="R52:S52"/>
    <mergeCell ref="D51:E51"/>
    <mergeCell ref="F51:G51"/>
    <mergeCell ref="H51:I51"/>
    <mergeCell ref="J51:K51"/>
    <mergeCell ref="J49:M49"/>
    <mergeCell ref="P49:S49"/>
    <mergeCell ref="D50:F50"/>
    <mergeCell ref="G50:I50"/>
    <mergeCell ref="J50:M50"/>
    <mergeCell ref="P50:S50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L35:M35"/>
    <mergeCell ref="R35:S35"/>
    <mergeCell ref="T35:U35"/>
    <mergeCell ref="R36:S36"/>
    <mergeCell ref="D35:E35"/>
    <mergeCell ref="F35:G35"/>
    <mergeCell ref="H35:I35"/>
    <mergeCell ref="J35:K35"/>
    <mergeCell ref="J33:M33"/>
    <mergeCell ref="P33:S33"/>
    <mergeCell ref="D34:F34"/>
    <mergeCell ref="G34:I34"/>
    <mergeCell ref="J34:M34"/>
    <mergeCell ref="P34:S34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T19:U19"/>
    <mergeCell ref="R20:S20"/>
    <mergeCell ref="D19:E19"/>
    <mergeCell ref="F19:G19"/>
    <mergeCell ref="H19:I19"/>
    <mergeCell ref="J19:K19"/>
    <mergeCell ref="J17:M17"/>
    <mergeCell ref="P17:S17"/>
    <mergeCell ref="D18:F18"/>
    <mergeCell ref="G18:I18"/>
    <mergeCell ref="J18:M18"/>
    <mergeCell ref="P18:S18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T3:U3"/>
    <mergeCell ref="R4:S4"/>
    <mergeCell ref="D3:E3"/>
    <mergeCell ref="F3:G3"/>
    <mergeCell ref="H3:I3"/>
    <mergeCell ref="J3:K3"/>
    <mergeCell ref="J1:M1"/>
    <mergeCell ref="P1:S1"/>
    <mergeCell ref="D2:F2"/>
    <mergeCell ref="G2:I2"/>
    <mergeCell ref="J2:M2"/>
    <mergeCell ref="P2:S2"/>
    <mergeCell ref="J145:M145"/>
    <mergeCell ref="P145:S145"/>
    <mergeCell ref="D146:F146"/>
    <mergeCell ref="G146:I146"/>
    <mergeCell ref="J146:M146"/>
    <mergeCell ref="P146:S146"/>
    <mergeCell ref="D147:E147"/>
    <mergeCell ref="F147:G147"/>
    <mergeCell ref="H147:I147"/>
    <mergeCell ref="J147:K147"/>
    <mergeCell ref="L147:M147"/>
    <mergeCell ref="R147:S147"/>
    <mergeCell ref="R148:S148"/>
    <mergeCell ref="R149:S149"/>
    <mergeCell ref="R150:S150"/>
    <mergeCell ref="R151:S151"/>
    <mergeCell ref="F153:G153"/>
    <mergeCell ref="H153:I153"/>
    <mergeCell ref="J153:K153"/>
    <mergeCell ref="L153:M153"/>
    <mergeCell ref="N153:O153"/>
    <mergeCell ref="P153:Q153"/>
    <mergeCell ref="N154:O154"/>
    <mergeCell ref="F155:G155"/>
    <mergeCell ref="H155:I155"/>
    <mergeCell ref="J155:K155"/>
    <mergeCell ref="L155:M155"/>
    <mergeCell ref="N155:O155"/>
    <mergeCell ref="F154:G154"/>
    <mergeCell ref="H154:I154"/>
    <mergeCell ref="J154:K154"/>
    <mergeCell ref="L154:M154"/>
    <mergeCell ref="N156:O156"/>
    <mergeCell ref="F157:G157"/>
    <mergeCell ref="H157:I157"/>
    <mergeCell ref="J157:K157"/>
    <mergeCell ref="L157:M157"/>
    <mergeCell ref="N157:O157"/>
    <mergeCell ref="F156:G156"/>
    <mergeCell ref="H156:I156"/>
    <mergeCell ref="J156:K156"/>
    <mergeCell ref="L156:M156"/>
    <mergeCell ref="N158:O158"/>
    <mergeCell ref="F159:G159"/>
    <mergeCell ref="H159:I159"/>
    <mergeCell ref="J159:K159"/>
    <mergeCell ref="L159:M159"/>
    <mergeCell ref="N159:O159"/>
    <mergeCell ref="F158:G158"/>
    <mergeCell ref="H158:I158"/>
    <mergeCell ref="J158:K158"/>
    <mergeCell ref="L158:M158"/>
    <mergeCell ref="J161:M161"/>
    <mergeCell ref="P161:S161"/>
    <mergeCell ref="D162:F162"/>
    <mergeCell ref="G162:I162"/>
    <mergeCell ref="J162:M162"/>
    <mergeCell ref="P162:S162"/>
    <mergeCell ref="D163:E163"/>
    <mergeCell ref="F163:G163"/>
    <mergeCell ref="H163:I163"/>
    <mergeCell ref="J163:K163"/>
    <mergeCell ref="L163:M163"/>
    <mergeCell ref="R163:S163"/>
    <mergeCell ref="R164:S164"/>
    <mergeCell ref="R165:S165"/>
    <mergeCell ref="R166:S166"/>
    <mergeCell ref="R167:S167"/>
    <mergeCell ref="F169:G169"/>
    <mergeCell ref="H169:I169"/>
    <mergeCell ref="J169:K169"/>
    <mergeCell ref="L169:M169"/>
    <mergeCell ref="N169:O169"/>
    <mergeCell ref="P169:Q169"/>
    <mergeCell ref="F171:G171"/>
    <mergeCell ref="H171:I171"/>
    <mergeCell ref="J171:K171"/>
    <mergeCell ref="L171:M171"/>
    <mergeCell ref="F170:G170"/>
    <mergeCell ref="H170:I170"/>
    <mergeCell ref="J170:K170"/>
    <mergeCell ref="L170:M170"/>
    <mergeCell ref="F172:G172"/>
    <mergeCell ref="H172:I172"/>
    <mergeCell ref="J172:K172"/>
    <mergeCell ref="L172:M172"/>
    <mergeCell ref="F173:G173"/>
    <mergeCell ref="H173:I173"/>
    <mergeCell ref="J173:K173"/>
    <mergeCell ref="L173:M173"/>
    <mergeCell ref="F174:G174"/>
    <mergeCell ref="H174:I174"/>
    <mergeCell ref="J174:K174"/>
    <mergeCell ref="L174:M174"/>
    <mergeCell ref="F175:G175"/>
    <mergeCell ref="H175:I175"/>
    <mergeCell ref="J175:K175"/>
    <mergeCell ref="L175:M175"/>
    <mergeCell ref="D177:F177"/>
    <mergeCell ref="G177:I177"/>
    <mergeCell ref="D178:E178"/>
    <mergeCell ref="F178:G178"/>
    <mergeCell ref="R179:S179"/>
    <mergeCell ref="R180:S180"/>
    <mergeCell ref="R181:S181"/>
    <mergeCell ref="J177:M177"/>
    <mergeCell ref="P177:S177"/>
    <mergeCell ref="P178:Q178"/>
    <mergeCell ref="R178:S178"/>
    <mergeCell ref="R182:S182"/>
    <mergeCell ref="R183:S183"/>
    <mergeCell ref="F185:G185"/>
    <mergeCell ref="H185:I185"/>
    <mergeCell ref="J185:K185"/>
    <mergeCell ref="L185:M185"/>
    <mergeCell ref="N185:O185"/>
    <mergeCell ref="P185:Q185"/>
    <mergeCell ref="R185:S185"/>
    <mergeCell ref="F186:G186"/>
    <mergeCell ref="H186:I186"/>
    <mergeCell ref="J186:K186"/>
    <mergeCell ref="L186:M186"/>
    <mergeCell ref="F187:G187"/>
    <mergeCell ref="H187:I187"/>
    <mergeCell ref="J187:K187"/>
    <mergeCell ref="L187:M187"/>
    <mergeCell ref="F188:G188"/>
    <mergeCell ref="H188:I188"/>
    <mergeCell ref="J188:K188"/>
    <mergeCell ref="L188:M188"/>
    <mergeCell ref="F189:G189"/>
    <mergeCell ref="H189:I189"/>
    <mergeCell ref="J189:K189"/>
    <mergeCell ref="L189:M189"/>
    <mergeCell ref="F190:G190"/>
    <mergeCell ref="H190:I190"/>
    <mergeCell ref="J190:K190"/>
    <mergeCell ref="L190:M190"/>
    <mergeCell ref="F191:G191"/>
    <mergeCell ref="H191:I191"/>
    <mergeCell ref="J191:K191"/>
    <mergeCell ref="L191:M191"/>
    <mergeCell ref="F195:G195"/>
    <mergeCell ref="H195:I195"/>
    <mergeCell ref="J195:K195"/>
    <mergeCell ref="F193:G193"/>
    <mergeCell ref="H193:I193"/>
    <mergeCell ref="J193:K193"/>
    <mergeCell ref="L195:M195"/>
    <mergeCell ref="R196:S196"/>
    <mergeCell ref="R197:S197"/>
    <mergeCell ref="N195:O195"/>
    <mergeCell ref="R198:S198"/>
    <mergeCell ref="R199:S199"/>
    <mergeCell ref="F201:G201"/>
    <mergeCell ref="H201:I201"/>
    <mergeCell ref="J201:K201"/>
    <mergeCell ref="L201:M201"/>
    <mergeCell ref="N201:O201"/>
    <mergeCell ref="P201:Q201"/>
    <mergeCell ref="N202:O202"/>
    <mergeCell ref="F203:G203"/>
    <mergeCell ref="H203:I203"/>
    <mergeCell ref="J203:K203"/>
    <mergeCell ref="L203:M203"/>
    <mergeCell ref="N203:O203"/>
    <mergeCell ref="F202:G202"/>
    <mergeCell ref="H202:I202"/>
    <mergeCell ref="J202:K202"/>
    <mergeCell ref="L202:M202"/>
    <mergeCell ref="N204:O204"/>
    <mergeCell ref="F205:G205"/>
    <mergeCell ref="H205:I205"/>
    <mergeCell ref="J205:K205"/>
    <mergeCell ref="L205:M205"/>
    <mergeCell ref="N205:O205"/>
    <mergeCell ref="F204:G204"/>
    <mergeCell ref="H204:I204"/>
    <mergeCell ref="J204:K204"/>
    <mergeCell ref="L204:M204"/>
    <mergeCell ref="N206:O206"/>
    <mergeCell ref="F207:G207"/>
    <mergeCell ref="H207:I207"/>
    <mergeCell ref="J207:K207"/>
    <mergeCell ref="L207:M207"/>
    <mergeCell ref="N207:O207"/>
    <mergeCell ref="F206:G206"/>
    <mergeCell ref="H206:I206"/>
    <mergeCell ref="J206:K206"/>
    <mergeCell ref="L206:M206"/>
    <mergeCell ref="J64:M64"/>
    <mergeCell ref="P64:S64"/>
    <mergeCell ref="D65:F65"/>
    <mergeCell ref="G65:I65"/>
    <mergeCell ref="J65:M65"/>
    <mergeCell ref="P65:S65"/>
    <mergeCell ref="L66:M66"/>
    <mergeCell ref="P66:Q66"/>
    <mergeCell ref="R66:S66"/>
    <mergeCell ref="R73:S73"/>
    <mergeCell ref="R67:S67"/>
    <mergeCell ref="R71:S71"/>
    <mergeCell ref="N73:O73"/>
    <mergeCell ref="P73:Q73"/>
    <mergeCell ref="N80:O80"/>
    <mergeCell ref="F81:G81"/>
    <mergeCell ref="H81:I81"/>
    <mergeCell ref="J81:K81"/>
    <mergeCell ref="L81:M81"/>
    <mergeCell ref="N81:O81"/>
    <mergeCell ref="F80:G80"/>
    <mergeCell ref="H80:I80"/>
    <mergeCell ref="J80:K80"/>
    <mergeCell ref="L80:M80"/>
    <mergeCell ref="N82:O82"/>
    <mergeCell ref="N83:O83"/>
    <mergeCell ref="J176:M176"/>
    <mergeCell ref="P176:S176"/>
    <mergeCell ref="N174:O174"/>
    <mergeCell ref="N175:O175"/>
    <mergeCell ref="N172:O172"/>
    <mergeCell ref="N173:O173"/>
    <mergeCell ref="N170:O170"/>
    <mergeCell ref="N171:O171"/>
    <mergeCell ref="F192:G192"/>
    <mergeCell ref="H192:I192"/>
    <mergeCell ref="J192:K192"/>
    <mergeCell ref="L192:M192"/>
    <mergeCell ref="N192:O192"/>
    <mergeCell ref="H178:I178"/>
    <mergeCell ref="J178:K178"/>
    <mergeCell ref="L178:M178"/>
    <mergeCell ref="N190:O190"/>
    <mergeCell ref="N191:O191"/>
    <mergeCell ref="N188:O188"/>
    <mergeCell ref="N189:O189"/>
    <mergeCell ref="N186:O186"/>
    <mergeCell ref="N187:O187"/>
    <mergeCell ref="N193:O193"/>
    <mergeCell ref="F194:G194"/>
    <mergeCell ref="H194:I194"/>
    <mergeCell ref="J194:K194"/>
    <mergeCell ref="L194:M194"/>
    <mergeCell ref="N194:O194"/>
    <mergeCell ref="L193:M193"/>
    <mergeCell ref="J208:M208"/>
    <mergeCell ref="P208:S208"/>
    <mergeCell ref="L210:M210"/>
    <mergeCell ref="P210:Q210"/>
    <mergeCell ref="R210:S210"/>
    <mergeCell ref="D209:F209"/>
    <mergeCell ref="G209:I209"/>
    <mergeCell ref="J209:M209"/>
    <mergeCell ref="P209:S209"/>
    <mergeCell ref="R213:S213"/>
    <mergeCell ref="R214:S214"/>
    <mergeCell ref="R215:S215"/>
    <mergeCell ref="D210:E210"/>
    <mergeCell ref="F210:G210"/>
    <mergeCell ref="H210:I210"/>
    <mergeCell ref="J210:K210"/>
    <mergeCell ref="R211:S211"/>
    <mergeCell ref="R212:S2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AT245"/>
  <sheetViews>
    <sheetView tabSelected="1" zoomScale="75" zoomScaleNormal="75" workbookViewId="0" topLeftCell="A44">
      <selection activeCell="R213" sqref="R213:S213"/>
    </sheetView>
  </sheetViews>
  <sheetFormatPr defaultColWidth="8.88671875" defaultRowHeight="15"/>
  <cols>
    <col min="1" max="1" width="2.6640625" style="0" customWidth="1"/>
    <col min="2" max="2" width="16.99609375" style="0" customWidth="1"/>
    <col min="3" max="3" width="9.88671875" style="0" customWidth="1"/>
    <col min="4" max="4" width="2.21484375" style="0" customWidth="1"/>
    <col min="5" max="5" width="2.6640625" style="0" customWidth="1"/>
    <col min="6" max="6" width="3.77734375" style="0" customWidth="1"/>
    <col min="7" max="7" width="2.99609375" style="0" customWidth="1"/>
    <col min="8" max="8" width="4.21484375" style="0" customWidth="1"/>
    <col min="9" max="9" width="2.99609375" style="0" customWidth="1"/>
    <col min="10" max="10" width="3.4453125" style="0" customWidth="1"/>
    <col min="11" max="12" width="2.99609375" style="0" customWidth="1"/>
    <col min="13" max="13" width="2.5546875" style="0" customWidth="1"/>
    <col min="14" max="14" width="3.6640625" style="0" customWidth="1"/>
    <col min="15" max="15" width="2.21484375" style="0" customWidth="1"/>
    <col min="16" max="16" width="2.4453125" style="0" customWidth="1"/>
    <col min="17" max="18" width="2.77734375" style="0" customWidth="1"/>
    <col min="19" max="19" width="0.88671875" style="0" customWidth="1"/>
    <col min="20" max="24" width="3.10546875" style="0" hidden="1" customWidth="1"/>
    <col min="25" max="33" width="2.77734375" style="0" hidden="1" customWidth="1"/>
    <col min="34" max="34" width="3.21484375" style="0" hidden="1" customWidth="1"/>
    <col min="35" max="35" width="3.21484375" style="0" customWidth="1"/>
    <col min="36" max="36" width="2.77734375" style="0" customWidth="1"/>
    <col min="37" max="37" width="15.77734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6.5" thickBot="1" thickTop="1">
      <c r="A1" s="3"/>
      <c r="B1" s="87" t="s">
        <v>112</v>
      </c>
      <c r="C1" s="88" t="s">
        <v>139</v>
      </c>
      <c r="D1" s="4"/>
      <c r="E1" s="88"/>
      <c r="F1" s="5"/>
      <c r="G1" s="4"/>
      <c r="H1" s="93" t="s">
        <v>140</v>
      </c>
      <c r="I1" s="6"/>
      <c r="J1" s="295" t="s">
        <v>171</v>
      </c>
      <c r="K1" s="296"/>
      <c r="L1" s="296"/>
      <c r="M1" s="267"/>
      <c r="N1" s="7"/>
      <c r="O1" s="8"/>
      <c r="P1" s="523" t="s">
        <v>115</v>
      </c>
      <c r="Q1" s="524"/>
      <c r="R1" s="524"/>
      <c r="S1" s="525"/>
      <c r="AS1" s="2"/>
      <c r="AT1" s="1"/>
    </row>
    <row r="2" spans="1:46" ht="15.75" hidden="1" thickBot="1">
      <c r="A2" s="9"/>
      <c r="B2" s="89"/>
      <c r="C2" s="90" t="s">
        <v>2</v>
      </c>
      <c r="D2" s="286"/>
      <c r="E2" s="287"/>
      <c r="F2" s="288"/>
      <c r="G2" s="289" t="s">
        <v>3</v>
      </c>
      <c r="H2" s="290"/>
      <c r="I2" s="290"/>
      <c r="J2" s="291">
        <f>'[1]Kehi'!$N$11</f>
        <v>38493</v>
      </c>
      <c r="K2" s="291"/>
      <c r="L2" s="291"/>
      <c r="M2" s="292"/>
      <c r="N2" s="10" t="s">
        <v>4</v>
      </c>
      <c r="O2" s="11"/>
      <c r="P2" s="537" t="s">
        <v>38</v>
      </c>
      <c r="Q2" s="294"/>
      <c r="R2" s="294"/>
      <c r="S2" s="538"/>
      <c r="AS2" s="2"/>
      <c r="AT2" s="1"/>
    </row>
    <row r="3" spans="1:46" ht="15" thickTop="1">
      <c r="A3" s="14"/>
      <c r="B3" s="91" t="s">
        <v>49</v>
      </c>
      <c r="C3" s="92" t="s">
        <v>50</v>
      </c>
      <c r="D3" s="474" t="s">
        <v>8</v>
      </c>
      <c r="E3" s="475"/>
      <c r="F3" s="474" t="s">
        <v>9</v>
      </c>
      <c r="G3" s="475"/>
      <c r="H3" s="474" t="s">
        <v>10</v>
      </c>
      <c r="I3" s="475"/>
      <c r="J3" s="474" t="s">
        <v>11</v>
      </c>
      <c r="K3" s="475"/>
      <c r="L3" s="474"/>
      <c r="M3" s="475"/>
      <c r="N3" s="15" t="s">
        <v>12</v>
      </c>
      <c r="O3" s="16" t="s">
        <v>13</v>
      </c>
      <c r="P3" s="17" t="s">
        <v>14</v>
      </c>
      <c r="Q3" s="18"/>
      <c r="R3" s="476" t="s">
        <v>47</v>
      </c>
      <c r="S3" s="417"/>
      <c r="T3" s="531" t="s">
        <v>15</v>
      </c>
      <c r="U3" s="539"/>
      <c r="V3" s="19" t="s">
        <v>16</v>
      </c>
      <c r="AS3" s="2"/>
      <c r="AT3" s="1"/>
    </row>
    <row r="4" spans="1:46" ht="15">
      <c r="A4" s="20" t="s">
        <v>8</v>
      </c>
      <c r="B4" s="77" t="s">
        <v>142</v>
      </c>
      <c r="C4" s="78" t="s">
        <v>143</v>
      </c>
      <c r="D4" s="21"/>
      <c r="E4" s="22"/>
      <c r="F4" s="23">
        <f>+P14</f>
        <v>0</v>
      </c>
      <c r="G4" s="24">
        <f>+Q14</f>
        <v>3</v>
      </c>
      <c r="H4" s="23">
        <f>P10</f>
        <v>3</v>
      </c>
      <c r="I4" s="24">
        <f>Q10</f>
        <v>1</v>
      </c>
      <c r="J4" s="23">
        <f>P12</f>
        <v>3</v>
      </c>
      <c r="K4" s="24">
        <f>Q12</f>
        <v>0</v>
      </c>
      <c r="L4" s="23"/>
      <c r="M4" s="24"/>
      <c r="N4" s="25">
        <f>IF(SUM(D4:M4)=0,"",COUNTIF(E4:E7,"3"))</f>
        <v>2</v>
      </c>
      <c r="O4" s="26">
        <f>IF(SUM(E4:N4)=0,"",COUNTIF(D4:D7,"3"))</f>
        <v>1</v>
      </c>
      <c r="P4" s="27">
        <f>IF(SUM(D4:M4)=0,"",SUM(E4:E7))</f>
        <v>6</v>
      </c>
      <c r="Q4" s="28">
        <f>IF(SUM(D4:M4)=0,"",SUM(D4:D7))</f>
        <v>4</v>
      </c>
      <c r="R4" s="464">
        <v>2</v>
      </c>
      <c r="S4" s="465"/>
      <c r="T4" s="29">
        <f>+T10+T12+T14</f>
        <v>0</v>
      </c>
      <c r="U4" s="29">
        <f>+U10+U12+U14</f>
        <v>0</v>
      </c>
      <c r="V4" s="30">
        <f>+T4-U4</f>
        <v>0</v>
      </c>
      <c r="AS4" s="2"/>
      <c r="AT4" s="1"/>
    </row>
    <row r="5" spans="1:46" ht="15">
      <c r="A5" s="31" t="s">
        <v>9</v>
      </c>
      <c r="B5" s="77" t="s">
        <v>144</v>
      </c>
      <c r="C5" s="78" t="s">
        <v>54</v>
      </c>
      <c r="D5" s="32">
        <f>+Q14</f>
        <v>3</v>
      </c>
      <c r="E5" s="33">
        <f>+P14</f>
        <v>0</v>
      </c>
      <c r="F5" s="34"/>
      <c r="G5" s="35"/>
      <c r="H5" s="32">
        <f>P13</f>
        <v>3</v>
      </c>
      <c r="I5" s="33">
        <f>Q13</f>
        <v>2</v>
      </c>
      <c r="J5" s="32">
        <f>P11</f>
        <v>3</v>
      </c>
      <c r="K5" s="33">
        <f>Q11</f>
        <v>0</v>
      </c>
      <c r="L5" s="32"/>
      <c r="M5" s="33"/>
      <c r="N5" s="25">
        <f>IF(SUM(D5:M5)=0,"",COUNTIF(G4:G7,"3"))</f>
        <v>3</v>
      </c>
      <c r="O5" s="26">
        <f>IF(SUM(E5:N5)=0,"",COUNTIF(F4:F7,"3"))</f>
        <v>0</v>
      </c>
      <c r="P5" s="27">
        <f>IF(SUM(D5:M5)=0,"",SUM(G4:G7))</f>
        <v>9</v>
      </c>
      <c r="Q5" s="28">
        <f>IF(SUM(D5:M5)=0,"",SUM(F4:F7))</f>
        <v>2</v>
      </c>
      <c r="R5" s="464">
        <v>1</v>
      </c>
      <c r="S5" s="465"/>
      <c r="T5" s="29">
        <f>+T11+T13+U14</f>
        <v>0</v>
      </c>
      <c r="U5" s="29">
        <f>+U11+U13+T14</f>
        <v>0</v>
      </c>
      <c r="V5" s="30">
        <f>+T5-U5</f>
        <v>0</v>
      </c>
      <c r="AS5" s="2"/>
      <c r="AT5" s="1"/>
    </row>
    <row r="6" spans="1:45" ht="15">
      <c r="A6" s="31" t="s">
        <v>10</v>
      </c>
      <c r="B6" s="77" t="s">
        <v>146</v>
      </c>
      <c r="C6" s="78" t="s">
        <v>138</v>
      </c>
      <c r="D6" s="32">
        <f>+Q10</f>
        <v>1</v>
      </c>
      <c r="E6" s="33">
        <f>+P10</f>
        <v>3</v>
      </c>
      <c r="F6" s="32">
        <f>Q13</f>
        <v>2</v>
      </c>
      <c r="G6" s="33">
        <f>P13</f>
        <v>3</v>
      </c>
      <c r="H6" s="34"/>
      <c r="I6" s="35"/>
      <c r="J6" s="32">
        <f>P15</f>
        <v>3</v>
      </c>
      <c r="K6" s="33">
        <f>Q15</f>
        <v>1</v>
      </c>
      <c r="L6" s="32"/>
      <c r="M6" s="33"/>
      <c r="N6" s="25">
        <f>IF(SUM(D6:M6)=0,"",COUNTIF(I4:I7,"3"))</f>
        <v>1</v>
      </c>
      <c r="O6" s="26">
        <f>IF(SUM(E6:N6)=0,"",COUNTIF(H4:H7,"3"))</f>
        <v>2</v>
      </c>
      <c r="P6" s="27">
        <f>IF(SUM(D6:M6)=0,"",SUM(I4:I7))</f>
        <v>6</v>
      </c>
      <c r="Q6" s="28">
        <f>IF(SUM(D6:M6)=0,"",SUM(H4:H7))</f>
        <v>7</v>
      </c>
      <c r="R6" s="464">
        <v>3</v>
      </c>
      <c r="S6" s="465"/>
      <c r="T6" s="29">
        <f>+U10+U13+T15</f>
        <v>0</v>
      </c>
      <c r="U6" s="29">
        <f>+T10+T13+U15</f>
        <v>0</v>
      </c>
      <c r="V6" s="30">
        <f>+T6-U6</f>
        <v>0</v>
      </c>
      <c r="AS6" s="2"/>
    </row>
    <row r="7" spans="1:45" ht="15">
      <c r="A7" s="31" t="s">
        <v>11</v>
      </c>
      <c r="B7" s="79" t="s">
        <v>147</v>
      </c>
      <c r="C7" s="78" t="s">
        <v>69</v>
      </c>
      <c r="D7" s="32">
        <f>Q12</f>
        <v>0</v>
      </c>
      <c r="E7" s="33">
        <f>P12</f>
        <v>3</v>
      </c>
      <c r="F7" s="32">
        <f>Q11</f>
        <v>0</v>
      </c>
      <c r="G7" s="33">
        <f>P11</f>
        <v>3</v>
      </c>
      <c r="H7" s="32">
        <f>Q15</f>
        <v>1</v>
      </c>
      <c r="I7" s="33">
        <f>P15</f>
        <v>3</v>
      </c>
      <c r="J7" s="34"/>
      <c r="K7" s="35"/>
      <c r="L7" s="32"/>
      <c r="M7" s="33"/>
      <c r="N7" s="25">
        <f>IF(SUM(D7:M7)=0,"",COUNTIF(K4:K7,"3"))</f>
        <v>0</v>
      </c>
      <c r="O7" s="26">
        <f>IF(SUM(E7:N7)=0,"",COUNTIF(J4:J7,"3"))</f>
        <v>3</v>
      </c>
      <c r="P7" s="27">
        <f>IF(SUM(D7:M8)=0,"",SUM(K4:K7))</f>
        <v>1</v>
      </c>
      <c r="Q7" s="28">
        <f>IF(SUM(D7:M7)=0,"",SUM(J4:J7))</f>
        <v>9</v>
      </c>
      <c r="R7" s="464">
        <v>4</v>
      </c>
      <c r="S7" s="465"/>
      <c r="T7" s="29">
        <f>+U11+U12+U15</f>
        <v>0</v>
      </c>
      <c r="U7" s="29">
        <f>+T11+T12+T15</f>
        <v>0</v>
      </c>
      <c r="V7" s="30">
        <f>+T7-U7</f>
        <v>0</v>
      </c>
      <c r="AS7" s="2"/>
    </row>
    <row r="8" spans="1:45" ht="15" hidden="1" thickTop="1">
      <c r="A8" s="36"/>
      <c r="B8" s="37" t="s">
        <v>32</v>
      </c>
      <c r="C8" s="8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  <c r="S8" s="40"/>
      <c r="T8" s="41"/>
      <c r="U8" s="42" t="s">
        <v>22</v>
      </c>
      <c r="V8" s="43">
        <f>SUM(V4:V7)</f>
        <v>0</v>
      </c>
      <c r="W8" s="42" t="str">
        <f>IF(V8=0,"OK","Virhe")</f>
        <v>OK</v>
      </c>
      <c r="X8" s="44"/>
      <c r="AS8" s="2"/>
    </row>
    <row r="9" spans="1:45" ht="15" thickBot="1">
      <c r="A9" s="45"/>
      <c r="B9" s="81" t="s">
        <v>41</v>
      </c>
      <c r="C9" s="82"/>
      <c r="D9" s="72" t="s">
        <v>39</v>
      </c>
      <c r="E9" s="73"/>
      <c r="F9" s="466" t="s">
        <v>42</v>
      </c>
      <c r="G9" s="467"/>
      <c r="H9" s="468" t="s">
        <v>43</v>
      </c>
      <c r="I9" s="467"/>
      <c r="J9" s="468" t="s">
        <v>44</v>
      </c>
      <c r="K9" s="467"/>
      <c r="L9" s="468" t="s">
        <v>45</v>
      </c>
      <c r="M9" s="467"/>
      <c r="N9" s="468" t="s">
        <v>46</v>
      </c>
      <c r="O9" s="467"/>
      <c r="P9" s="469" t="s">
        <v>23</v>
      </c>
      <c r="Q9" s="536"/>
      <c r="S9" s="47"/>
      <c r="T9" s="48" t="s">
        <v>15</v>
      </c>
      <c r="U9" s="49"/>
      <c r="V9" s="19" t="s">
        <v>16</v>
      </c>
      <c r="AS9" s="2"/>
    </row>
    <row r="10" spans="1:45" ht="15">
      <c r="A10" s="50" t="s">
        <v>24</v>
      </c>
      <c r="B10" s="83" t="str">
        <f>IF(B4&gt;"",B4,"")</f>
        <v>Jukka Filén </v>
      </c>
      <c r="C10" s="83" t="str">
        <f>IF(B6&gt;"",B6,"")</f>
        <v>Isto Laaksonen</v>
      </c>
      <c r="D10" s="74"/>
      <c r="E10" s="74">
        <v>4</v>
      </c>
      <c r="F10" s="462">
        <v>-5</v>
      </c>
      <c r="G10" s="463"/>
      <c r="H10" s="519">
        <v>7</v>
      </c>
      <c r="I10" s="520"/>
      <c r="J10" s="519">
        <v>8</v>
      </c>
      <c r="K10" s="520"/>
      <c r="L10" s="519">
        <v>4</v>
      </c>
      <c r="M10" s="520"/>
      <c r="N10" s="521"/>
      <c r="O10" s="520"/>
      <c r="P10" s="52">
        <f aca="true" t="shared" si="0" ref="P10:P15">IF(COUNT(F10:N10)=0,"",COUNTIF(F10:N10,"&gt;=0"))</f>
        <v>3</v>
      </c>
      <c r="Q10" s="53">
        <f aca="true" t="shared" si="1" ref="Q10:Q15">IF(COUNT(F10:N10)=0,"",(IF(LEFT(F10,1)="-",1,0)+IF(LEFT(H10,1)="-",1,0)+IF(LEFT(J10,1)="-",1,0)+IF(LEFT(L10,1)="-",1,0)+IF(LEFT(N10,1)="-",1,0)))</f>
        <v>1</v>
      </c>
      <c r="R10" s="54"/>
      <c r="S10" s="55"/>
      <c r="T10" s="56">
        <f aca="true" t="shared" si="2" ref="T10:U15">+Y10+AA10+AC10+AE10+AG10</f>
        <v>0</v>
      </c>
      <c r="U10" s="57">
        <f t="shared" si="2"/>
        <v>0</v>
      </c>
      <c r="V10" s="58">
        <f aca="true" t="shared" si="3" ref="V10:V15">+T10-U10</f>
        <v>0</v>
      </c>
      <c r="Y10" s="59"/>
      <c r="Z10" s="60"/>
      <c r="AA10" s="59"/>
      <c r="AB10" s="60"/>
      <c r="AC10" s="59"/>
      <c r="AD10" s="60"/>
      <c r="AE10" s="59"/>
      <c r="AF10" s="60"/>
      <c r="AG10" s="59"/>
      <c r="AH10" s="60"/>
      <c r="AS10" s="13"/>
    </row>
    <row r="11" spans="1:45" ht="15">
      <c r="A11" s="50" t="s">
        <v>25</v>
      </c>
      <c r="B11" s="83" t="s">
        <v>144</v>
      </c>
      <c r="C11" s="83" t="str">
        <f>IF(B7&gt;"",B7,"")</f>
        <v>Yrjö Kerttula </v>
      </c>
      <c r="D11" s="75"/>
      <c r="E11" s="75">
        <v>1</v>
      </c>
      <c r="F11" s="513">
        <v>6</v>
      </c>
      <c r="G11" s="514"/>
      <c r="H11" s="513">
        <v>6</v>
      </c>
      <c r="I11" s="514"/>
      <c r="J11" s="513">
        <v>3</v>
      </c>
      <c r="K11" s="514"/>
      <c r="L11" s="513"/>
      <c r="M11" s="514"/>
      <c r="N11" s="513"/>
      <c r="O11" s="514"/>
      <c r="P11" s="52">
        <f t="shared" si="0"/>
        <v>3</v>
      </c>
      <c r="Q11" s="53">
        <f t="shared" si="1"/>
        <v>0</v>
      </c>
      <c r="R11" s="61"/>
      <c r="S11" s="62"/>
      <c r="T11" s="56">
        <f t="shared" si="2"/>
        <v>0</v>
      </c>
      <c r="U11" s="57">
        <f t="shared" si="2"/>
        <v>0</v>
      </c>
      <c r="V11" s="58">
        <f t="shared" si="3"/>
        <v>0</v>
      </c>
      <c r="Y11" s="63"/>
      <c r="Z11" s="64"/>
      <c r="AA11" s="63"/>
      <c r="AB11" s="64"/>
      <c r="AC11" s="63"/>
      <c r="AD11" s="64"/>
      <c r="AE11" s="63"/>
      <c r="AF11" s="64"/>
      <c r="AG11" s="63"/>
      <c r="AH11" s="64"/>
      <c r="AS11" s="13"/>
    </row>
    <row r="12" spans="1:45" ht="15.75" thickBot="1">
      <c r="A12" s="50" t="s">
        <v>26</v>
      </c>
      <c r="B12" s="84" t="s">
        <v>142</v>
      </c>
      <c r="C12" s="84" t="str">
        <f>IF(B7&gt;"",B7,"")</f>
        <v>Yrjö Kerttula </v>
      </c>
      <c r="D12" s="72"/>
      <c r="E12" s="72">
        <v>3</v>
      </c>
      <c r="F12" s="517">
        <v>5</v>
      </c>
      <c r="G12" s="518"/>
      <c r="H12" s="517">
        <v>7</v>
      </c>
      <c r="I12" s="518"/>
      <c r="J12" s="517">
        <v>9</v>
      </c>
      <c r="K12" s="518"/>
      <c r="L12" s="517"/>
      <c r="M12" s="518"/>
      <c r="N12" s="517"/>
      <c r="O12" s="518"/>
      <c r="P12" s="52">
        <f t="shared" si="0"/>
        <v>3</v>
      </c>
      <c r="Q12" s="53">
        <f t="shared" si="1"/>
        <v>0</v>
      </c>
      <c r="R12" s="61"/>
      <c r="S12" s="62"/>
      <c r="T12" s="56">
        <f t="shared" si="2"/>
        <v>0</v>
      </c>
      <c r="U12" s="57">
        <f t="shared" si="2"/>
        <v>0</v>
      </c>
      <c r="V12" s="58">
        <f t="shared" si="3"/>
        <v>0</v>
      </c>
      <c r="Y12" s="63"/>
      <c r="Z12" s="64"/>
      <c r="AA12" s="63"/>
      <c r="AB12" s="64"/>
      <c r="AC12" s="63"/>
      <c r="AD12" s="64"/>
      <c r="AE12" s="63"/>
      <c r="AF12" s="64"/>
      <c r="AG12" s="63"/>
      <c r="AH12" s="64"/>
      <c r="AS12" s="13"/>
    </row>
    <row r="13" spans="1:34" ht="15">
      <c r="A13" s="50" t="s">
        <v>27</v>
      </c>
      <c r="B13" s="83" t="str">
        <f>IF(B5&gt;"",B5,"")</f>
        <v>Andre´ Rodriguez</v>
      </c>
      <c r="C13" s="83" t="str">
        <f>IF(B6&gt;"",B6,"")</f>
        <v>Isto Laaksonen</v>
      </c>
      <c r="D13" s="74"/>
      <c r="E13" s="74">
        <v>4</v>
      </c>
      <c r="F13" s="519">
        <v>7</v>
      </c>
      <c r="G13" s="520"/>
      <c r="H13" s="519">
        <v>9</v>
      </c>
      <c r="I13" s="520"/>
      <c r="J13" s="519">
        <v>-8</v>
      </c>
      <c r="K13" s="520"/>
      <c r="L13" s="519">
        <v>-9</v>
      </c>
      <c r="M13" s="520"/>
      <c r="N13" s="519">
        <v>13</v>
      </c>
      <c r="O13" s="520"/>
      <c r="P13" s="52">
        <f t="shared" si="0"/>
        <v>3</v>
      </c>
      <c r="Q13" s="53">
        <f t="shared" si="1"/>
        <v>2</v>
      </c>
      <c r="R13" s="61"/>
      <c r="S13" s="62"/>
      <c r="T13" s="56">
        <f t="shared" si="2"/>
        <v>0</v>
      </c>
      <c r="U13" s="57">
        <f t="shared" si="2"/>
        <v>0</v>
      </c>
      <c r="V13" s="58">
        <f t="shared" si="3"/>
        <v>0</v>
      </c>
      <c r="Y13" s="63"/>
      <c r="Z13" s="64"/>
      <c r="AA13" s="63"/>
      <c r="AB13" s="64"/>
      <c r="AC13" s="63"/>
      <c r="AD13" s="64"/>
      <c r="AE13" s="63"/>
      <c r="AF13" s="64"/>
      <c r="AG13" s="63"/>
      <c r="AH13" s="64"/>
    </row>
    <row r="14" spans="1:34" ht="15">
      <c r="A14" s="50" t="s">
        <v>28</v>
      </c>
      <c r="B14" s="83" t="str">
        <f>IF(B4&gt;"",B4,"")</f>
        <v>Jukka Filén </v>
      </c>
      <c r="C14" s="83" t="str">
        <f>IF(B5&gt;"",B5,"")</f>
        <v>Andre´ Rodriguez</v>
      </c>
      <c r="D14" s="75"/>
      <c r="E14" s="75">
        <v>3</v>
      </c>
      <c r="F14" s="513">
        <v>-10</v>
      </c>
      <c r="G14" s="514"/>
      <c r="H14" s="513">
        <v>-7</v>
      </c>
      <c r="I14" s="514"/>
      <c r="J14" s="461">
        <v>-7</v>
      </c>
      <c r="K14" s="514"/>
      <c r="L14" s="513"/>
      <c r="M14" s="514"/>
      <c r="N14" s="513"/>
      <c r="O14" s="514"/>
      <c r="P14" s="52">
        <f t="shared" si="0"/>
        <v>0</v>
      </c>
      <c r="Q14" s="53">
        <f t="shared" si="1"/>
        <v>3</v>
      </c>
      <c r="R14" s="61"/>
      <c r="S14" s="62"/>
      <c r="T14" s="56">
        <f t="shared" si="2"/>
        <v>0</v>
      </c>
      <c r="U14" s="57">
        <f t="shared" si="2"/>
        <v>0</v>
      </c>
      <c r="V14" s="58">
        <f t="shared" si="3"/>
        <v>0</v>
      </c>
      <c r="Y14" s="63"/>
      <c r="Z14" s="64"/>
      <c r="AA14" s="63"/>
      <c r="AB14" s="64"/>
      <c r="AC14" s="63"/>
      <c r="AD14" s="64"/>
      <c r="AE14" s="63"/>
      <c r="AF14" s="64"/>
      <c r="AG14" s="63"/>
      <c r="AH14" s="64"/>
    </row>
    <row r="15" spans="1:34" ht="15.75" thickBot="1">
      <c r="A15" s="65" t="s">
        <v>29</v>
      </c>
      <c r="B15" s="85" t="s">
        <v>146</v>
      </c>
      <c r="C15" s="85" t="str">
        <f>IF(B7&gt;"",B7,"")</f>
        <v>Yrjö Kerttula </v>
      </c>
      <c r="D15" s="76"/>
      <c r="E15" s="76">
        <v>2</v>
      </c>
      <c r="F15" s="515">
        <v>-11</v>
      </c>
      <c r="G15" s="516"/>
      <c r="H15" s="515">
        <v>11</v>
      </c>
      <c r="I15" s="516"/>
      <c r="J15" s="515">
        <v>9</v>
      </c>
      <c r="K15" s="516"/>
      <c r="L15" s="515">
        <v>7</v>
      </c>
      <c r="M15" s="516"/>
      <c r="N15" s="515"/>
      <c r="O15" s="516"/>
      <c r="P15" s="67">
        <f t="shared" si="0"/>
        <v>3</v>
      </c>
      <c r="Q15" s="68">
        <f t="shared" si="1"/>
        <v>1</v>
      </c>
      <c r="R15" s="69"/>
      <c r="S15" s="12"/>
      <c r="T15" s="56">
        <f t="shared" si="2"/>
        <v>0</v>
      </c>
      <c r="U15" s="57">
        <f t="shared" si="2"/>
        <v>0</v>
      </c>
      <c r="V15" s="58">
        <f t="shared" si="3"/>
        <v>0</v>
      </c>
      <c r="Y15" s="70"/>
      <c r="Z15" s="71"/>
      <c r="AA15" s="70"/>
      <c r="AB15" s="71"/>
      <c r="AC15" s="70"/>
      <c r="AD15" s="71"/>
      <c r="AE15" s="70"/>
      <c r="AF15" s="71"/>
      <c r="AG15" s="70"/>
      <c r="AH15" s="71"/>
    </row>
    <row r="16" spans="2:3" ht="15.75" thickBot="1" thickTop="1">
      <c r="B16" s="86"/>
      <c r="C16" s="86"/>
    </row>
    <row r="17" spans="1:19" ht="16.5" thickBot="1" thickTop="1">
      <c r="A17" s="3"/>
      <c r="B17" s="87" t="s">
        <v>112</v>
      </c>
      <c r="C17" s="88" t="s">
        <v>139</v>
      </c>
      <c r="D17" s="4"/>
      <c r="E17" s="88"/>
      <c r="F17" s="5"/>
      <c r="G17" s="4"/>
      <c r="H17" s="93" t="s">
        <v>141</v>
      </c>
      <c r="I17" s="6"/>
      <c r="J17" s="295" t="s">
        <v>171</v>
      </c>
      <c r="K17" s="296"/>
      <c r="L17" s="296"/>
      <c r="M17" s="267"/>
      <c r="N17" s="7"/>
      <c r="O17" s="8"/>
      <c r="P17" s="523" t="s">
        <v>116</v>
      </c>
      <c r="Q17" s="524"/>
      <c r="R17" s="524"/>
      <c r="S17" s="525"/>
    </row>
    <row r="18" spans="1:19" ht="15.75" customHeight="1" hidden="1" thickBot="1">
      <c r="A18" s="9"/>
      <c r="B18" s="89"/>
      <c r="C18" s="90" t="s">
        <v>2</v>
      </c>
      <c r="D18" s="286"/>
      <c r="E18" s="287"/>
      <c r="F18" s="288"/>
      <c r="G18" s="289" t="s">
        <v>3</v>
      </c>
      <c r="H18" s="290"/>
      <c r="I18" s="290"/>
      <c r="J18" s="291">
        <f>'[1]Kehi'!$N$11</f>
        <v>38493</v>
      </c>
      <c r="K18" s="291"/>
      <c r="L18" s="291"/>
      <c r="M18" s="292"/>
      <c r="N18" s="10" t="s">
        <v>4</v>
      </c>
      <c r="O18" s="11"/>
      <c r="P18" s="537" t="s">
        <v>38</v>
      </c>
      <c r="Q18" s="294"/>
      <c r="R18" s="294"/>
      <c r="S18" s="538"/>
    </row>
    <row r="19" spans="1:22" ht="15" thickTop="1">
      <c r="A19" s="14"/>
      <c r="B19" s="91" t="s">
        <v>49</v>
      </c>
      <c r="C19" s="92" t="s">
        <v>50</v>
      </c>
      <c r="D19" s="474" t="s">
        <v>8</v>
      </c>
      <c r="E19" s="475"/>
      <c r="F19" s="474" t="s">
        <v>9</v>
      </c>
      <c r="G19" s="475"/>
      <c r="H19" s="474" t="s">
        <v>10</v>
      </c>
      <c r="I19" s="475"/>
      <c r="J19" s="474" t="s">
        <v>11</v>
      </c>
      <c r="K19" s="475"/>
      <c r="L19" s="474"/>
      <c r="M19" s="475"/>
      <c r="N19" s="15" t="s">
        <v>12</v>
      </c>
      <c r="O19" s="16" t="s">
        <v>13</v>
      </c>
      <c r="P19" s="17" t="s">
        <v>14</v>
      </c>
      <c r="Q19" s="18"/>
      <c r="R19" s="476" t="s">
        <v>47</v>
      </c>
      <c r="S19" s="417"/>
      <c r="T19" s="531" t="s">
        <v>15</v>
      </c>
      <c r="U19" s="539"/>
      <c r="V19" s="19" t="s">
        <v>16</v>
      </c>
    </row>
    <row r="20" spans="1:22" ht="15">
      <c r="A20" s="20" t="s">
        <v>8</v>
      </c>
      <c r="B20" s="77" t="s">
        <v>148</v>
      </c>
      <c r="C20" s="78" t="s">
        <v>69</v>
      </c>
      <c r="D20" s="21"/>
      <c r="E20" s="22"/>
      <c r="F20" s="23">
        <f>+P30</f>
        <v>2</v>
      </c>
      <c r="G20" s="24">
        <f>+Q30</f>
        <v>3</v>
      </c>
      <c r="H20" s="23">
        <f>P26</f>
        <v>3</v>
      </c>
      <c r="I20" s="24">
        <f>Q26</f>
        <v>1</v>
      </c>
      <c r="J20" s="23">
        <f>P28</f>
        <v>3</v>
      </c>
      <c r="K20" s="24">
        <f>Q28</f>
        <v>0</v>
      </c>
      <c r="L20" s="23"/>
      <c r="M20" s="24"/>
      <c r="N20" s="25">
        <f>IF(SUM(D20:M20)=0,"",COUNTIF(E20:E23,"3"))</f>
        <v>2</v>
      </c>
      <c r="O20" s="26">
        <f>IF(SUM(E20:N20)=0,"",COUNTIF(D20:D23,"3"))</f>
        <v>1</v>
      </c>
      <c r="P20" s="27">
        <f>IF(SUM(D20:M20)=0,"",SUM(E20:E23))</f>
        <v>8</v>
      </c>
      <c r="Q20" s="28">
        <f>IF(SUM(D20:M20)=0,"",SUM(D20:D23))</f>
        <v>4</v>
      </c>
      <c r="R20" s="464">
        <v>2</v>
      </c>
      <c r="S20" s="465"/>
      <c r="T20" s="29">
        <f>+T26+T28+T30</f>
        <v>125</v>
      </c>
      <c r="U20" s="29">
        <f>+U26+U28+U30</f>
        <v>110</v>
      </c>
      <c r="V20" s="30">
        <f>+T20-U20</f>
        <v>15</v>
      </c>
    </row>
    <row r="21" spans="1:22" ht="15">
      <c r="A21" s="31" t="s">
        <v>9</v>
      </c>
      <c r="B21" s="77" t="s">
        <v>149</v>
      </c>
      <c r="C21" s="78" t="s">
        <v>143</v>
      </c>
      <c r="D21" s="32">
        <f>+Q30</f>
        <v>3</v>
      </c>
      <c r="E21" s="33">
        <f>+P30</f>
        <v>2</v>
      </c>
      <c r="F21" s="34"/>
      <c r="G21" s="35"/>
      <c r="H21" s="32">
        <f>P29</f>
        <v>3</v>
      </c>
      <c r="I21" s="33">
        <f>Q29</f>
        <v>2</v>
      </c>
      <c r="J21" s="32">
        <f>P27</f>
        <v>3</v>
      </c>
      <c r="K21" s="33">
        <f>Q27</f>
        <v>2</v>
      </c>
      <c r="L21" s="32"/>
      <c r="M21" s="33"/>
      <c r="N21" s="25">
        <f>IF(SUM(D21:M21)=0,"",COUNTIF(G20:G23,"3"))</f>
        <v>3</v>
      </c>
      <c r="O21" s="26">
        <f>IF(SUM(E21:N21)=0,"",COUNTIF(F20:F23,"3"))</f>
        <v>0</v>
      </c>
      <c r="P21" s="27">
        <f>IF(SUM(D21:M21)=0,"",SUM(G20:G23))</f>
        <v>9</v>
      </c>
      <c r="Q21" s="28">
        <f>IF(SUM(D21:M21)=0,"",SUM(F20:F23))</f>
        <v>6</v>
      </c>
      <c r="R21" s="464">
        <v>1</v>
      </c>
      <c r="S21" s="465"/>
      <c r="T21" s="29">
        <f>+T27+T29+U30</f>
        <v>157</v>
      </c>
      <c r="U21" s="29">
        <f>+U27+U29+T30</f>
        <v>134</v>
      </c>
      <c r="V21" s="30">
        <f>+T21-U21</f>
        <v>23</v>
      </c>
    </row>
    <row r="22" spans="1:22" ht="15">
      <c r="A22" s="31" t="s">
        <v>10</v>
      </c>
      <c r="B22" s="77" t="s">
        <v>150</v>
      </c>
      <c r="C22" s="78" t="s">
        <v>54</v>
      </c>
      <c r="D22" s="32">
        <f>+Q26</f>
        <v>1</v>
      </c>
      <c r="E22" s="33">
        <f>+P26</f>
        <v>3</v>
      </c>
      <c r="F22" s="32">
        <f>Q29</f>
        <v>2</v>
      </c>
      <c r="G22" s="33">
        <f>P29</f>
        <v>3</v>
      </c>
      <c r="H22" s="34"/>
      <c r="I22" s="35"/>
      <c r="J22" s="32">
        <f>P31</f>
        <v>1</v>
      </c>
      <c r="K22" s="33">
        <f>Q31</f>
        <v>3</v>
      </c>
      <c r="L22" s="32"/>
      <c r="M22" s="33"/>
      <c r="N22" s="25">
        <f>IF(SUM(D22:M22)=0,"",COUNTIF(I20:I23,"3"))</f>
        <v>0</v>
      </c>
      <c r="O22" s="26">
        <f>IF(SUM(E22:N22)=0,"",COUNTIF(H20:H23,"3"))</f>
        <v>3</v>
      </c>
      <c r="P22" s="27">
        <f>IF(SUM(D22:M22)=0,"",SUM(I20:I23))</f>
        <v>4</v>
      </c>
      <c r="Q22" s="28">
        <f>IF(SUM(D22:M22)=0,"",SUM(H20:H23))</f>
        <v>9</v>
      </c>
      <c r="R22" s="464">
        <v>4</v>
      </c>
      <c r="S22" s="465"/>
      <c r="T22" s="29">
        <f>+U26+U29+T31</f>
        <v>107</v>
      </c>
      <c r="U22" s="29">
        <f>+T26+T29+U31</f>
        <v>136</v>
      </c>
      <c r="V22" s="30">
        <f>+T22-U22</f>
        <v>-29</v>
      </c>
    </row>
    <row r="23" spans="1:22" ht="15">
      <c r="A23" s="31" t="s">
        <v>11</v>
      </c>
      <c r="B23" s="79" t="s">
        <v>151</v>
      </c>
      <c r="C23" s="78" t="s">
        <v>1</v>
      </c>
      <c r="D23" s="32">
        <f>Q28</f>
        <v>0</v>
      </c>
      <c r="E23" s="33">
        <f>P28</f>
        <v>3</v>
      </c>
      <c r="F23" s="32">
        <f>Q27</f>
        <v>2</v>
      </c>
      <c r="G23" s="33">
        <f>P27</f>
        <v>3</v>
      </c>
      <c r="H23" s="32">
        <f>Q31</f>
        <v>3</v>
      </c>
      <c r="I23" s="33">
        <f>P31</f>
        <v>1</v>
      </c>
      <c r="J23" s="34"/>
      <c r="K23" s="35"/>
      <c r="L23" s="32"/>
      <c r="M23" s="33"/>
      <c r="N23" s="25">
        <f>IF(SUM(D23:M23)=0,"",COUNTIF(K20:K23,"3"))</f>
        <v>1</v>
      </c>
      <c r="O23" s="26">
        <f>IF(SUM(E23:N23)=0,"",COUNTIF(J20:J23,"3"))</f>
        <v>2</v>
      </c>
      <c r="P23" s="27">
        <f>IF(SUM(D23:M24)=0,"",SUM(K20:K23))</f>
        <v>5</v>
      </c>
      <c r="Q23" s="28">
        <f>IF(SUM(D23:M23)=0,"",SUM(J20:J23))</f>
        <v>7</v>
      </c>
      <c r="R23" s="464">
        <v>3</v>
      </c>
      <c r="S23" s="465"/>
      <c r="T23" s="29">
        <f>+U27+U28+U31</f>
        <v>112</v>
      </c>
      <c r="U23" s="29">
        <f>+T27+T28+T31</f>
        <v>121</v>
      </c>
      <c r="V23" s="30">
        <f>+T23-U23</f>
        <v>-9</v>
      </c>
    </row>
    <row r="24" spans="1:24" ht="15" hidden="1" thickTop="1">
      <c r="A24" s="36"/>
      <c r="B24" s="37" t="s">
        <v>32</v>
      </c>
      <c r="C24" s="8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40"/>
      <c r="T24" s="41"/>
      <c r="U24" s="42" t="s">
        <v>22</v>
      </c>
      <c r="V24" s="43">
        <f>SUM(V20:V23)</f>
        <v>0</v>
      </c>
      <c r="W24" s="42" t="str">
        <f>IF(V24=0,"OK","Virhe")</f>
        <v>OK</v>
      </c>
      <c r="X24" s="44"/>
    </row>
    <row r="25" spans="1:22" ht="15" thickBot="1">
      <c r="A25" s="45"/>
      <c r="B25" s="81" t="s">
        <v>41</v>
      </c>
      <c r="C25" s="82"/>
      <c r="D25" s="72" t="s">
        <v>39</v>
      </c>
      <c r="E25" s="73"/>
      <c r="F25" s="466" t="s">
        <v>42</v>
      </c>
      <c r="G25" s="467"/>
      <c r="H25" s="468" t="s">
        <v>43</v>
      </c>
      <c r="I25" s="467"/>
      <c r="J25" s="468" t="s">
        <v>44</v>
      </c>
      <c r="K25" s="467"/>
      <c r="L25" s="468" t="s">
        <v>45</v>
      </c>
      <c r="M25" s="467"/>
      <c r="N25" s="468" t="s">
        <v>46</v>
      </c>
      <c r="O25" s="467"/>
      <c r="P25" s="469" t="s">
        <v>23</v>
      </c>
      <c r="Q25" s="536"/>
      <c r="S25" s="47"/>
      <c r="T25" s="48" t="s">
        <v>15</v>
      </c>
      <c r="U25" s="49"/>
      <c r="V25" s="19" t="s">
        <v>16</v>
      </c>
    </row>
    <row r="26" spans="1:34" ht="15">
      <c r="A26" s="50" t="s">
        <v>24</v>
      </c>
      <c r="B26" s="83" t="str">
        <f>IF(B20&gt;"",B20,"")</f>
        <v>Jyri Valtakoski</v>
      </c>
      <c r="C26" s="83" t="str">
        <f>IF(B22&gt;"",B22,"")</f>
        <v>Jancarlo Rodriguez</v>
      </c>
      <c r="E26" s="74">
        <v>4</v>
      </c>
      <c r="F26" s="462">
        <v>9</v>
      </c>
      <c r="G26" s="463"/>
      <c r="H26" s="519">
        <v>9</v>
      </c>
      <c r="I26" s="520"/>
      <c r="J26" s="519">
        <v>-7</v>
      </c>
      <c r="K26" s="520"/>
      <c r="L26" s="519">
        <v>8</v>
      </c>
      <c r="M26" s="520"/>
      <c r="N26" s="521"/>
      <c r="O26" s="520"/>
      <c r="P26" s="52">
        <f aca="true" t="shared" si="4" ref="P26:P31">IF(COUNT(F26:N26)=0,"",COUNTIF(F26:N26,"&gt;=0"))</f>
        <v>3</v>
      </c>
      <c r="Q26" s="53">
        <f aca="true" t="shared" si="5" ref="Q26:Q31">IF(COUNT(F26:N26)=0,"",(IF(LEFT(F26,1)="-",1,0)+IF(LEFT(H26,1)="-",1,0)+IF(LEFT(J26,1)="-",1,0)+IF(LEFT(L26,1)="-",1,0)+IF(LEFT(N26,1)="-",1,0)))</f>
        <v>1</v>
      </c>
      <c r="R26" s="54"/>
      <c r="S26" s="55"/>
      <c r="T26" s="56">
        <f aca="true" t="shared" si="6" ref="T26:U31">+Y26+AA26+AC26+AE26+AG26</f>
        <v>40</v>
      </c>
      <c r="U26" s="57">
        <f t="shared" si="6"/>
        <v>37</v>
      </c>
      <c r="V26" s="58">
        <f aca="true" t="shared" si="7" ref="V26:V31">+T26-U26</f>
        <v>3</v>
      </c>
      <c r="Y26" s="59">
        <f aca="true" t="shared" si="8" ref="Y26:Y31">IF(F26="",0,IF(LEFT(F26,1)="-",ABS(F26),(IF(F26&gt;9,F26+2,11))))</f>
        <v>11</v>
      </c>
      <c r="Z26" s="60">
        <f aca="true" t="shared" si="9" ref="Z26:Z31">IF(F26="",0,IF(LEFT(F26,1)="-",(IF(ABS(F26)&gt;9,(ABS(F26)+2),11)),F26))</f>
        <v>9</v>
      </c>
      <c r="AA26" s="59">
        <f aca="true" t="shared" si="10" ref="AA26:AA31">IF(H26="",0,IF(LEFT(H26,1)="-",ABS(H26),(IF(H26&gt;9,H26+2,11))))</f>
        <v>11</v>
      </c>
      <c r="AB26" s="60">
        <f aca="true" t="shared" si="11" ref="AB26:AB31">IF(H26="",0,IF(LEFT(H26,1)="-",(IF(ABS(H26)&gt;9,(ABS(H26)+2),11)),H26))</f>
        <v>9</v>
      </c>
      <c r="AC26" s="59">
        <f aca="true" t="shared" si="12" ref="AC26:AC31">IF(J26="",0,IF(LEFT(J26,1)="-",ABS(J26),(IF(J26&gt;9,J26+2,11))))</f>
        <v>7</v>
      </c>
      <c r="AD26" s="60">
        <f aca="true" t="shared" si="13" ref="AD26:AD31">IF(J26="",0,IF(LEFT(J26,1)="-",(IF(ABS(J26)&gt;9,(ABS(J26)+2),11)),J26))</f>
        <v>11</v>
      </c>
      <c r="AE26" s="59">
        <f aca="true" t="shared" si="14" ref="AE26:AE31">IF(L26="",0,IF(LEFT(L26,1)="-",ABS(L26),(IF(L26&gt;9,L26+2,11))))</f>
        <v>11</v>
      </c>
      <c r="AF26" s="60">
        <f aca="true" t="shared" si="15" ref="AF26:AF31">IF(L26="",0,IF(LEFT(L26,1)="-",(IF(ABS(L26)&gt;9,(ABS(L26)+2),11)),L26))</f>
        <v>8</v>
      </c>
      <c r="AG26" s="59">
        <f aca="true" t="shared" si="16" ref="AG26:AG31">IF(N26="",0,IF(LEFT(N26,1)="-",ABS(N26),(IF(N26&gt;9,N26+2,11))))</f>
        <v>0</v>
      </c>
      <c r="AH26" s="60">
        <f aca="true" t="shared" si="17" ref="AH26:AH31">IF(N26="",0,IF(LEFT(N26,1)="-",(IF(ABS(N26)&gt;9,(ABS(N26)+2),11)),N26))</f>
        <v>0</v>
      </c>
    </row>
    <row r="27" spans="1:34" ht="15">
      <c r="A27" s="50" t="s">
        <v>25</v>
      </c>
      <c r="B27" s="83" t="str">
        <f>IF(B21&gt;"",B21,"")</f>
        <v>Tero Mertanen</v>
      </c>
      <c r="C27" s="83" t="str">
        <f>IF(B23&gt;"",B23,"")</f>
        <v>Pertti Mäkinen</v>
      </c>
      <c r="E27" s="75">
        <v>1</v>
      </c>
      <c r="F27" s="513">
        <v>-6</v>
      </c>
      <c r="G27" s="514"/>
      <c r="H27" s="513">
        <v>10</v>
      </c>
      <c r="I27" s="514"/>
      <c r="J27" s="513">
        <v>5</v>
      </c>
      <c r="K27" s="514"/>
      <c r="L27" s="513">
        <v>-14</v>
      </c>
      <c r="M27" s="514"/>
      <c r="N27" s="513">
        <v>4</v>
      </c>
      <c r="O27" s="514"/>
      <c r="P27" s="52">
        <f t="shared" si="4"/>
        <v>3</v>
      </c>
      <c r="Q27" s="53">
        <f t="shared" si="5"/>
        <v>2</v>
      </c>
      <c r="R27" s="61"/>
      <c r="S27" s="62"/>
      <c r="T27" s="56">
        <f t="shared" si="6"/>
        <v>54</v>
      </c>
      <c r="U27" s="57">
        <f t="shared" si="6"/>
        <v>46</v>
      </c>
      <c r="V27" s="58">
        <f t="shared" si="7"/>
        <v>8</v>
      </c>
      <c r="Y27" s="63">
        <f t="shared" si="8"/>
        <v>6</v>
      </c>
      <c r="Z27" s="64">
        <f t="shared" si="9"/>
        <v>11</v>
      </c>
      <c r="AA27" s="63">
        <f t="shared" si="10"/>
        <v>12</v>
      </c>
      <c r="AB27" s="64">
        <f t="shared" si="11"/>
        <v>10</v>
      </c>
      <c r="AC27" s="63">
        <f t="shared" si="12"/>
        <v>11</v>
      </c>
      <c r="AD27" s="64">
        <f t="shared" si="13"/>
        <v>5</v>
      </c>
      <c r="AE27" s="63">
        <f t="shared" si="14"/>
        <v>14</v>
      </c>
      <c r="AF27" s="64">
        <f t="shared" si="15"/>
        <v>16</v>
      </c>
      <c r="AG27" s="63">
        <f t="shared" si="16"/>
        <v>11</v>
      </c>
      <c r="AH27" s="64">
        <f t="shared" si="17"/>
        <v>4</v>
      </c>
    </row>
    <row r="28" spans="1:34" ht="15.75" thickBot="1">
      <c r="A28" s="50" t="s">
        <v>26</v>
      </c>
      <c r="B28" s="84" t="str">
        <f>IF(B20&gt;"",B20,"")</f>
        <v>Jyri Valtakoski</v>
      </c>
      <c r="C28" s="84" t="str">
        <f>IF(B23&gt;"",B23,"")</f>
        <v>Pertti Mäkinen</v>
      </c>
      <c r="E28" s="72">
        <v>3</v>
      </c>
      <c r="F28" s="517">
        <v>7</v>
      </c>
      <c r="G28" s="518"/>
      <c r="H28" s="517">
        <v>9</v>
      </c>
      <c r="I28" s="518"/>
      <c r="J28" s="517">
        <v>6</v>
      </c>
      <c r="K28" s="518"/>
      <c r="L28" s="517"/>
      <c r="M28" s="518"/>
      <c r="N28" s="517"/>
      <c r="O28" s="518"/>
      <c r="P28" s="52">
        <f t="shared" si="4"/>
        <v>3</v>
      </c>
      <c r="Q28" s="53">
        <f t="shared" si="5"/>
        <v>0</v>
      </c>
      <c r="R28" s="61"/>
      <c r="S28" s="62"/>
      <c r="T28" s="56">
        <f t="shared" si="6"/>
        <v>33</v>
      </c>
      <c r="U28" s="57">
        <f t="shared" si="6"/>
        <v>22</v>
      </c>
      <c r="V28" s="58">
        <f t="shared" si="7"/>
        <v>11</v>
      </c>
      <c r="Y28" s="63">
        <f t="shared" si="8"/>
        <v>11</v>
      </c>
      <c r="Z28" s="64">
        <f t="shared" si="9"/>
        <v>7</v>
      </c>
      <c r="AA28" s="63">
        <f t="shared" si="10"/>
        <v>11</v>
      </c>
      <c r="AB28" s="64">
        <f t="shared" si="11"/>
        <v>9</v>
      </c>
      <c r="AC28" s="63">
        <f t="shared" si="12"/>
        <v>11</v>
      </c>
      <c r="AD28" s="64">
        <f t="shared" si="13"/>
        <v>6</v>
      </c>
      <c r="AE28" s="63">
        <f t="shared" si="14"/>
        <v>0</v>
      </c>
      <c r="AF28" s="64">
        <f t="shared" si="15"/>
        <v>0</v>
      </c>
      <c r="AG28" s="63">
        <f t="shared" si="16"/>
        <v>0</v>
      </c>
      <c r="AH28" s="64">
        <f t="shared" si="17"/>
        <v>0</v>
      </c>
    </row>
    <row r="29" spans="1:34" ht="15">
      <c r="A29" s="50" t="s">
        <v>27</v>
      </c>
      <c r="B29" s="83" t="str">
        <f>IF(B21&gt;"",B21,"")</f>
        <v>Tero Mertanen</v>
      </c>
      <c r="C29" s="83" t="str">
        <f>IF(B22&gt;"",B22,"")</f>
        <v>Jancarlo Rodriguez</v>
      </c>
      <c r="E29" s="74">
        <v>4</v>
      </c>
      <c r="F29" s="519">
        <v>5</v>
      </c>
      <c r="G29" s="520"/>
      <c r="H29" s="519">
        <v>-12</v>
      </c>
      <c r="I29" s="520"/>
      <c r="J29" s="519">
        <v>-7</v>
      </c>
      <c r="K29" s="520"/>
      <c r="L29" s="519">
        <v>0</v>
      </c>
      <c r="M29" s="520"/>
      <c r="N29" s="519">
        <v>6</v>
      </c>
      <c r="O29" s="520"/>
      <c r="P29" s="52">
        <f t="shared" si="4"/>
        <v>3</v>
      </c>
      <c r="Q29" s="53">
        <f t="shared" si="5"/>
        <v>2</v>
      </c>
      <c r="R29" s="61"/>
      <c r="S29" s="62"/>
      <c r="T29" s="56">
        <f t="shared" si="6"/>
        <v>52</v>
      </c>
      <c r="U29" s="57">
        <f t="shared" si="6"/>
        <v>36</v>
      </c>
      <c r="V29" s="58">
        <f t="shared" si="7"/>
        <v>16</v>
      </c>
      <c r="Y29" s="63">
        <f t="shared" si="8"/>
        <v>11</v>
      </c>
      <c r="Z29" s="64">
        <f t="shared" si="9"/>
        <v>5</v>
      </c>
      <c r="AA29" s="63">
        <f t="shared" si="10"/>
        <v>12</v>
      </c>
      <c r="AB29" s="64">
        <f t="shared" si="11"/>
        <v>14</v>
      </c>
      <c r="AC29" s="63">
        <f t="shared" si="12"/>
        <v>7</v>
      </c>
      <c r="AD29" s="64">
        <f t="shared" si="13"/>
        <v>11</v>
      </c>
      <c r="AE29" s="63">
        <f t="shared" si="14"/>
        <v>11</v>
      </c>
      <c r="AF29" s="64">
        <f t="shared" si="15"/>
        <v>0</v>
      </c>
      <c r="AG29" s="63">
        <f t="shared" si="16"/>
        <v>11</v>
      </c>
      <c r="AH29" s="64">
        <f t="shared" si="17"/>
        <v>6</v>
      </c>
    </row>
    <row r="30" spans="1:34" ht="15">
      <c r="A30" s="50" t="s">
        <v>28</v>
      </c>
      <c r="B30" s="83" t="str">
        <f>IF(B20&gt;"",B20,"")</f>
        <v>Jyri Valtakoski</v>
      </c>
      <c r="C30" s="83" t="str">
        <f>IF(B21&gt;"",B21,"")</f>
        <v>Tero Mertanen</v>
      </c>
      <c r="E30" s="75">
        <v>3</v>
      </c>
      <c r="F30" s="513">
        <v>-12</v>
      </c>
      <c r="G30" s="514"/>
      <c r="H30" s="513">
        <v>6</v>
      </c>
      <c r="I30" s="514"/>
      <c r="J30" s="461">
        <v>-14</v>
      </c>
      <c r="K30" s="514"/>
      <c r="L30" s="513">
        <v>4</v>
      </c>
      <c r="M30" s="514"/>
      <c r="N30" s="513">
        <v>-4</v>
      </c>
      <c r="O30" s="514"/>
      <c r="P30" s="52">
        <f t="shared" si="4"/>
        <v>2</v>
      </c>
      <c r="Q30" s="53">
        <f t="shared" si="5"/>
        <v>3</v>
      </c>
      <c r="R30" s="61"/>
      <c r="S30" s="62"/>
      <c r="T30" s="56">
        <f t="shared" si="6"/>
        <v>52</v>
      </c>
      <c r="U30" s="57">
        <f t="shared" si="6"/>
        <v>51</v>
      </c>
      <c r="V30" s="58">
        <f t="shared" si="7"/>
        <v>1</v>
      </c>
      <c r="Y30" s="63">
        <f t="shared" si="8"/>
        <v>12</v>
      </c>
      <c r="Z30" s="64">
        <f t="shared" si="9"/>
        <v>14</v>
      </c>
      <c r="AA30" s="63">
        <f t="shared" si="10"/>
        <v>11</v>
      </c>
      <c r="AB30" s="64">
        <f t="shared" si="11"/>
        <v>6</v>
      </c>
      <c r="AC30" s="63">
        <f t="shared" si="12"/>
        <v>14</v>
      </c>
      <c r="AD30" s="64">
        <f t="shared" si="13"/>
        <v>16</v>
      </c>
      <c r="AE30" s="63">
        <f t="shared" si="14"/>
        <v>11</v>
      </c>
      <c r="AF30" s="64">
        <f t="shared" si="15"/>
        <v>4</v>
      </c>
      <c r="AG30" s="63">
        <f t="shared" si="16"/>
        <v>4</v>
      </c>
      <c r="AH30" s="64">
        <f t="shared" si="17"/>
        <v>11</v>
      </c>
    </row>
    <row r="31" spans="1:34" ht="15.75" thickBot="1">
      <c r="A31" s="65" t="s">
        <v>29</v>
      </c>
      <c r="B31" s="85" t="str">
        <f>IF(B22&gt;"",B22,"")</f>
        <v>Jancarlo Rodriguez</v>
      </c>
      <c r="C31" s="85" t="str">
        <f>IF(B23&gt;"",B23,"")</f>
        <v>Pertti Mäkinen</v>
      </c>
      <c r="E31" s="76">
        <v>2</v>
      </c>
      <c r="F31" s="515">
        <v>10</v>
      </c>
      <c r="G31" s="516"/>
      <c r="H31" s="515">
        <v>-3</v>
      </c>
      <c r="I31" s="516"/>
      <c r="J31" s="515">
        <v>-9</v>
      </c>
      <c r="K31" s="516"/>
      <c r="L31" s="515">
        <v>-10</v>
      </c>
      <c r="M31" s="516"/>
      <c r="N31" s="515"/>
      <c r="O31" s="516"/>
      <c r="P31" s="67">
        <f t="shared" si="4"/>
        <v>1</v>
      </c>
      <c r="Q31" s="68">
        <f t="shared" si="5"/>
        <v>3</v>
      </c>
      <c r="R31" s="69"/>
      <c r="S31" s="12"/>
      <c r="T31" s="56">
        <f t="shared" si="6"/>
        <v>34</v>
      </c>
      <c r="U31" s="57">
        <f t="shared" si="6"/>
        <v>44</v>
      </c>
      <c r="V31" s="58">
        <f t="shared" si="7"/>
        <v>-10</v>
      </c>
      <c r="Y31" s="70">
        <f t="shared" si="8"/>
        <v>12</v>
      </c>
      <c r="Z31" s="71">
        <f t="shared" si="9"/>
        <v>10</v>
      </c>
      <c r="AA31" s="70">
        <f t="shared" si="10"/>
        <v>3</v>
      </c>
      <c r="AB31" s="71">
        <f t="shared" si="11"/>
        <v>11</v>
      </c>
      <c r="AC31" s="70">
        <f t="shared" si="12"/>
        <v>9</v>
      </c>
      <c r="AD31" s="71">
        <f t="shared" si="13"/>
        <v>11</v>
      </c>
      <c r="AE31" s="70">
        <f t="shared" si="14"/>
        <v>10</v>
      </c>
      <c r="AF31" s="71">
        <f t="shared" si="15"/>
        <v>12</v>
      </c>
      <c r="AG31" s="70">
        <f t="shared" si="16"/>
        <v>0</v>
      </c>
      <c r="AH31" s="71">
        <f t="shared" si="17"/>
        <v>0</v>
      </c>
    </row>
    <row r="32" spans="2:3" ht="15.75" thickBot="1" thickTop="1">
      <c r="B32" s="86"/>
      <c r="C32" s="86"/>
    </row>
    <row r="33" spans="1:19" ht="16.5" thickBot="1" thickTop="1">
      <c r="A33" s="3"/>
      <c r="B33" s="87" t="s">
        <v>112</v>
      </c>
      <c r="C33" s="88" t="s">
        <v>139</v>
      </c>
      <c r="D33" s="4"/>
      <c r="E33" s="88"/>
      <c r="F33" s="5"/>
      <c r="G33" s="4"/>
      <c r="H33" s="93" t="s">
        <v>164</v>
      </c>
      <c r="I33" s="6"/>
      <c r="J33" s="295" t="s">
        <v>171</v>
      </c>
      <c r="K33" s="296"/>
      <c r="L33" s="296"/>
      <c r="M33" s="267"/>
      <c r="N33" s="7"/>
      <c r="O33" s="8"/>
      <c r="P33" s="523" t="s">
        <v>117</v>
      </c>
      <c r="Q33" s="524"/>
      <c r="R33" s="524"/>
      <c r="S33" s="525"/>
    </row>
    <row r="34" spans="1:19" ht="15.75" customHeight="1" hidden="1" thickBot="1">
      <c r="A34" s="9"/>
      <c r="B34" s="89"/>
      <c r="C34" s="90" t="s">
        <v>2</v>
      </c>
      <c r="D34" s="286"/>
      <c r="E34" s="287"/>
      <c r="F34" s="288"/>
      <c r="G34" s="289" t="s">
        <v>3</v>
      </c>
      <c r="H34" s="290"/>
      <c r="I34" s="290"/>
      <c r="J34" s="291">
        <f>'[1]Kehi'!$N$11</f>
        <v>38493</v>
      </c>
      <c r="K34" s="291"/>
      <c r="L34" s="291"/>
      <c r="M34" s="292"/>
      <c r="N34" s="10" t="s">
        <v>4</v>
      </c>
      <c r="O34" s="11"/>
      <c r="P34" s="537" t="s">
        <v>38</v>
      </c>
      <c r="Q34" s="294"/>
      <c r="R34" s="294"/>
      <c r="S34" s="538"/>
    </row>
    <row r="35" spans="1:22" ht="15" thickTop="1">
      <c r="A35" s="14"/>
      <c r="B35" s="91" t="s">
        <v>49</v>
      </c>
      <c r="C35" s="92" t="s">
        <v>50</v>
      </c>
      <c r="D35" s="474" t="s">
        <v>8</v>
      </c>
      <c r="E35" s="475"/>
      <c r="F35" s="474" t="s">
        <v>9</v>
      </c>
      <c r="G35" s="475"/>
      <c r="H35" s="474" t="s">
        <v>10</v>
      </c>
      <c r="I35" s="475"/>
      <c r="J35" s="474" t="s">
        <v>11</v>
      </c>
      <c r="K35" s="475"/>
      <c r="L35" s="474"/>
      <c r="M35" s="475"/>
      <c r="N35" s="15" t="s">
        <v>12</v>
      </c>
      <c r="O35" s="16" t="s">
        <v>13</v>
      </c>
      <c r="P35" s="17" t="s">
        <v>14</v>
      </c>
      <c r="Q35" s="18"/>
      <c r="R35" s="476" t="s">
        <v>47</v>
      </c>
      <c r="S35" s="417"/>
      <c r="T35" s="531" t="s">
        <v>15</v>
      </c>
      <c r="U35" s="539"/>
      <c r="V35" s="19" t="s">
        <v>16</v>
      </c>
    </row>
    <row r="36" spans="1:22" ht="15">
      <c r="A36" s="20" t="s">
        <v>8</v>
      </c>
      <c r="B36" s="77" t="s">
        <v>152</v>
      </c>
      <c r="C36" s="78" t="s">
        <v>131</v>
      </c>
      <c r="D36" s="21"/>
      <c r="E36" s="22"/>
      <c r="F36" s="23">
        <f>+P46</f>
        <v>2</v>
      </c>
      <c r="G36" s="24">
        <f>+Q46</f>
        <v>3</v>
      </c>
      <c r="H36" s="23">
        <f>P42</f>
        <v>0</v>
      </c>
      <c r="I36" s="24">
        <f>Q42</f>
        <v>3</v>
      </c>
      <c r="J36" s="23">
        <f>P44</f>
        <v>3</v>
      </c>
      <c r="K36" s="24">
        <f>Q44</f>
        <v>0</v>
      </c>
      <c r="L36" s="23"/>
      <c r="M36" s="24"/>
      <c r="N36" s="25">
        <f>IF(SUM(D36:M36)=0,"",COUNTIF(E36:E39,"3"))</f>
        <v>1</v>
      </c>
      <c r="O36" s="26">
        <f>IF(SUM(E36:N36)=0,"",COUNTIF(D36:D39,"3"))</f>
        <v>2</v>
      </c>
      <c r="P36" s="27">
        <f>IF(SUM(D36:M36)=0,"",SUM(E36:E39))</f>
        <v>5</v>
      </c>
      <c r="Q36" s="28">
        <f>IF(SUM(D36:M36)=0,"",SUM(D36:D39))</f>
        <v>6</v>
      </c>
      <c r="R36" s="464">
        <v>3</v>
      </c>
      <c r="S36" s="465"/>
      <c r="T36" s="29">
        <f>+T42+T44+T46</f>
        <v>98</v>
      </c>
      <c r="U36" s="29">
        <f>+U42+U44+U46</f>
        <v>100</v>
      </c>
      <c r="V36" s="30">
        <f>+T36-U36</f>
        <v>-2</v>
      </c>
    </row>
    <row r="37" spans="1:22" ht="15">
      <c r="A37" s="31" t="s">
        <v>9</v>
      </c>
      <c r="B37" s="77" t="s">
        <v>153</v>
      </c>
      <c r="C37" s="78" t="s">
        <v>154</v>
      </c>
      <c r="D37" s="32">
        <f>+Q46</f>
        <v>3</v>
      </c>
      <c r="E37" s="33">
        <f>+P46</f>
        <v>2</v>
      </c>
      <c r="F37" s="34"/>
      <c r="G37" s="35"/>
      <c r="H37" s="32">
        <f>P45</f>
        <v>3</v>
      </c>
      <c r="I37" s="33">
        <f>Q45</f>
        <v>2</v>
      </c>
      <c r="J37" s="32">
        <f>P43</f>
        <v>3</v>
      </c>
      <c r="K37" s="33">
        <f>Q43</f>
        <v>0</v>
      </c>
      <c r="L37" s="32"/>
      <c r="M37" s="33"/>
      <c r="N37" s="25">
        <f>IF(SUM(D37:M37)=0,"",COUNTIF(G36:G39,"3"))</f>
        <v>3</v>
      </c>
      <c r="O37" s="26">
        <f>IF(SUM(E37:N37)=0,"",COUNTIF(F36:F39,"3"))</f>
        <v>0</v>
      </c>
      <c r="P37" s="27">
        <f>IF(SUM(D37:M37)=0,"",SUM(G36:G39))</f>
        <v>9</v>
      </c>
      <c r="Q37" s="28">
        <f>IF(SUM(D37:M37)=0,"",SUM(F36:F39))</f>
        <v>4</v>
      </c>
      <c r="R37" s="464">
        <v>1</v>
      </c>
      <c r="S37" s="465"/>
      <c r="T37" s="29">
        <f>+T43+T45+U46</f>
        <v>134</v>
      </c>
      <c r="U37" s="29">
        <f>+U43+U45+T46</f>
        <v>104</v>
      </c>
      <c r="V37" s="30">
        <f>+T37-U37</f>
        <v>30</v>
      </c>
    </row>
    <row r="38" spans="1:22" ht="15">
      <c r="A38" s="31" t="s">
        <v>10</v>
      </c>
      <c r="B38" s="77" t="s">
        <v>75</v>
      </c>
      <c r="C38" s="78" t="s">
        <v>69</v>
      </c>
      <c r="D38" s="32">
        <f>+Q42</f>
        <v>3</v>
      </c>
      <c r="E38" s="33">
        <f>+P42</f>
        <v>0</v>
      </c>
      <c r="F38" s="32">
        <f>Q45</f>
        <v>2</v>
      </c>
      <c r="G38" s="33">
        <f>P45</f>
        <v>3</v>
      </c>
      <c r="H38" s="34"/>
      <c r="I38" s="35"/>
      <c r="J38" s="32">
        <f>P47</f>
        <v>3</v>
      </c>
      <c r="K38" s="33">
        <f>Q47</f>
        <v>0</v>
      </c>
      <c r="L38" s="32"/>
      <c r="M38" s="33"/>
      <c r="N38" s="25">
        <f>IF(SUM(D38:M38)=0,"",COUNTIF(I36:I39,"3"))</f>
        <v>2</v>
      </c>
      <c r="O38" s="26">
        <f>IF(SUM(E38:N38)=0,"",COUNTIF(H36:H39,"3"))</f>
        <v>1</v>
      </c>
      <c r="P38" s="27">
        <f>IF(SUM(D38:M38)=0,"",SUM(I36:I39))</f>
        <v>8</v>
      </c>
      <c r="Q38" s="28">
        <f>IF(SUM(D38:M38)=0,"",SUM(H36:H39))</f>
        <v>3</v>
      </c>
      <c r="R38" s="464">
        <v>2</v>
      </c>
      <c r="S38" s="465"/>
      <c r="T38" s="29">
        <f>+U42+U45+T47</f>
        <v>119</v>
      </c>
      <c r="U38" s="29">
        <f>+T42+T45+U47</f>
        <v>92</v>
      </c>
      <c r="V38" s="30">
        <f>+T38-U38</f>
        <v>27</v>
      </c>
    </row>
    <row r="39" spans="1:22" ht="15">
      <c r="A39" s="31" t="s">
        <v>11</v>
      </c>
      <c r="B39" s="79" t="s">
        <v>155</v>
      </c>
      <c r="C39" s="78" t="s">
        <v>138</v>
      </c>
      <c r="D39" s="32">
        <f>Q44</f>
        <v>0</v>
      </c>
      <c r="E39" s="33">
        <f>P44</f>
        <v>3</v>
      </c>
      <c r="F39" s="32">
        <f>Q43</f>
        <v>0</v>
      </c>
      <c r="G39" s="33">
        <f>P43</f>
        <v>3</v>
      </c>
      <c r="H39" s="32">
        <f>Q47</f>
        <v>0</v>
      </c>
      <c r="I39" s="33">
        <f>P47</f>
        <v>3</v>
      </c>
      <c r="J39" s="34"/>
      <c r="K39" s="35"/>
      <c r="L39" s="32"/>
      <c r="M39" s="33"/>
      <c r="N39" s="25">
        <f>IF(SUM(D39:M39)=0,"",COUNTIF(K36:K39,"3"))</f>
        <v>0</v>
      </c>
      <c r="O39" s="26">
        <f>IF(SUM(E39:N39)=0,"",COUNTIF(J36:J39,"3"))</f>
        <v>3</v>
      </c>
      <c r="P39" s="27">
        <f>IF(SUM(D39:M40)=0,"",SUM(K36:K39))</f>
        <v>0</v>
      </c>
      <c r="Q39" s="28">
        <f>IF(SUM(D39:M39)=0,"",SUM(J36:J39))</f>
        <v>9</v>
      </c>
      <c r="R39" s="464">
        <v>4</v>
      </c>
      <c r="S39" s="465"/>
      <c r="T39" s="29">
        <f>+U43+U44+U47</f>
        <v>44</v>
      </c>
      <c r="U39" s="29">
        <f>+T43+T44+T47</f>
        <v>99</v>
      </c>
      <c r="V39" s="30">
        <f>+T39-U39</f>
        <v>-55</v>
      </c>
    </row>
    <row r="40" spans="1:24" ht="15" hidden="1" thickTop="1">
      <c r="A40" s="36"/>
      <c r="B40" s="37" t="s">
        <v>32</v>
      </c>
      <c r="C40" s="8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  <c r="S40" s="40"/>
      <c r="T40" s="41"/>
      <c r="U40" s="42" t="s">
        <v>22</v>
      </c>
      <c r="V40" s="43">
        <f>SUM(V36:V39)</f>
        <v>0</v>
      </c>
      <c r="W40" s="42" t="str">
        <f>IF(V40=0,"OK","Virhe")</f>
        <v>OK</v>
      </c>
      <c r="X40" s="44"/>
    </row>
    <row r="41" spans="1:22" ht="15" thickBot="1">
      <c r="A41" s="45"/>
      <c r="B41" s="81" t="s">
        <v>41</v>
      </c>
      <c r="C41" s="82"/>
      <c r="D41" s="72" t="s">
        <v>39</v>
      </c>
      <c r="E41" s="73"/>
      <c r="F41" s="466" t="s">
        <v>42</v>
      </c>
      <c r="G41" s="467"/>
      <c r="H41" s="468" t="s">
        <v>43</v>
      </c>
      <c r="I41" s="467"/>
      <c r="J41" s="468" t="s">
        <v>44</v>
      </c>
      <c r="K41" s="467"/>
      <c r="L41" s="468" t="s">
        <v>45</v>
      </c>
      <c r="M41" s="467"/>
      <c r="N41" s="468" t="s">
        <v>46</v>
      </c>
      <c r="O41" s="467"/>
      <c r="P41" s="469" t="s">
        <v>23</v>
      </c>
      <c r="Q41" s="536"/>
      <c r="S41" s="47"/>
      <c r="T41" s="48" t="s">
        <v>15</v>
      </c>
      <c r="U41" s="49"/>
      <c r="V41" s="19" t="s">
        <v>16</v>
      </c>
    </row>
    <row r="42" spans="1:34" ht="15">
      <c r="A42" s="50" t="s">
        <v>24</v>
      </c>
      <c r="B42" s="83" t="str">
        <f>IF(B36&gt;"",B36,"")</f>
        <v>Juhani Ala-Hukkala</v>
      </c>
      <c r="C42" s="83" t="str">
        <f>IF(B38&gt;"",B38,"")</f>
        <v>Diep Luong</v>
      </c>
      <c r="E42" s="74">
        <v>4</v>
      </c>
      <c r="F42" s="462">
        <v>-8</v>
      </c>
      <c r="G42" s="463"/>
      <c r="H42" s="519">
        <v>-9</v>
      </c>
      <c r="I42" s="520"/>
      <c r="J42" s="519">
        <v>-10</v>
      </c>
      <c r="K42" s="520"/>
      <c r="L42" s="519"/>
      <c r="M42" s="520"/>
      <c r="N42" s="521"/>
      <c r="O42" s="520"/>
      <c r="P42" s="52">
        <f aca="true" t="shared" si="18" ref="P42:P47">IF(COUNT(F42:N42)=0,"",COUNTIF(F42:N42,"&gt;=0"))</f>
        <v>0</v>
      </c>
      <c r="Q42" s="53">
        <f aca="true" t="shared" si="19" ref="Q42:Q47">IF(COUNT(F42:N42)=0,"",(IF(LEFT(F42,1)="-",1,0)+IF(LEFT(H42,1)="-",1,0)+IF(LEFT(J42,1)="-",1,0)+IF(LEFT(L42,1)="-",1,0)+IF(LEFT(N42,1)="-",1,0)))</f>
        <v>3</v>
      </c>
      <c r="R42" s="54"/>
      <c r="S42" s="55"/>
      <c r="T42" s="56">
        <f aca="true" t="shared" si="20" ref="T42:U47">+Y42+AA42+AC42+AE42+AG42</f>
        <v>27</v>
      </c>
      <c r="U42" s="57">
        <f t="shared" si="20"/>
        <v>34</v>
      </c>
      <c r="V42" s="58">
        <f aca="true" t="shared" si="21" ref="V42:V47">+T42-U42</f>
        <v>-7</v>
      </c>
      <c r="Y42" s="59">
        <f aca="true" t="shared" si="22" ref="Y42:Y47">IF(F42="",0,IF(LEFT(F42,1)="-",ABS(F42),(IF(F42&gt;9,F42+2,11))))</f>
        <v>8</v>
      </c>
      <c r="Z42" s="60">
        <f aca="true" t="shared" si="23" ref="Z42:Z47">IF(F42="",0,IF(LEFT(F42,1)="-",(IF(ABS(F42)&gt;9,(ABS(F42)+2),11)),F42))</f>
        <v>11</v>
      </c>
      <c r="AA42" s="59">
        <f aca="true" t="shared" si="24" ref="AA42:AA47">IF(H42="",0,IF(LEFT(H42,1)="-",ABS(H42),(IF(H42&gt;9,H42+2,11))))</f>
        <v>9</v>
      </c>
      <c r="AB42" s="60">
        <f aca="true" t="shared" si="25" ref="AB42:AB47">IF(H42="",0,IF(LEFT(H42,1)="-",(IF(ABS(H42)&gt;9,(ABS(H42)+2),11)),H42))</f>
        <v>11</v>
      </c>
      <c r="AC42" s="59">
        <f aca="true" t="shared" si="26" ref="AC42:AC47">IF(J42="",0,IF(LEFT(J42,1)="-",ABS(J42),(IF(J42&gt;9,J42+2,11))))</f>
        <v>10</v>
      </c>
      <c r="AD42" s="60">
        <f aca="true" t="shared" si="27" ref="AD42:AD47">IF(J42="",0,IF(LEFT(J42,1)="-",(IF(ABS(J42)&gt;9,(ABS(J42)+2),11)),J42))</f>
        <v>12</v>
      </c>
      <c r="AE42" s="59">
        <f aca="true" t="shared" si="28" ref="AE42:AE47">IF(L42="",0,IF(LEFT(L42,1)="-",ABS(L42),(IF(L42&gt;9,L42+2,11))))</f>
        <v>0</v>
      </c>
      <c r="AF42" s="60">
        <f aca="true" t="shared" si="29" ref="AF42:AF47">IF(L42="",0,IF(LEFT(L42,1)="-",(IF(ABS(L42)&gt;9,(ABS(L42)+2),11)),L42))</f>
        <v>0</v>
      </c>
      <c r="AG42" s="59">
        <f aca="true" t="shared" si="30" ref="AG42:AG47">IF(N42="",0,IF(LEFT(N42,1)="-",ABS(N42),(IF(N42&gt;9,N42+2,11))))</f>
        <v>0</v>
      </c>
      <c r="AH42" s="60">
        <f aca="true" t="shared" si="31" ref="AH42:AH47">IF(N42="",0,IF(LEFT(N42,1)="-",(IF(ABS(N42)&gt;9,(ABS(N42)+2),11)),N42))</f>
        <v>0</v>
      </c>
    </row>
    <row r="43" spans="1:34" ht="15">
      <c r="A43" s="50" t="s">
        <v>25</v>
      </c>
      <c r="B43" s="83" t="str">
        <f>IF(B37&gt;"",B37,"")</f>
        <v>Benedikt Schoenborn</v>
      </c>
      <c r="C43" s="83" t="str">
        <f>IF(B39&gt;"",B39,"")</f>
        <v>Seppo Nyberg</v>
      </c>
      <c r="E43" s="75">
        <v>1</v>
      </c>
      <c r="F43" s="513">
        <v>3</v>
      </c>
      <c r="G43" s="514"/>
      <c r="H43" s="513">
        <v>6</v>
      </c>
      <c r="I43" s="514"/>
      <c r="J43" s="513">
        <v>5</v>
      </c>
      <c r="K43" s="514"/>
      <c r="L43" s="513"/>
      <c r="M43" s="514"/>
      <c r="N43" s="513"/>
      <c r="O43" s="514"/>
      <c r="P43" s="52">
        <f t="shared" si="18"/>
        <v>3</v>
      </c>
      <c r="Q43" s="53">
        <f t="shared" si="19"/>
        <v>0</v>
      </c>
      <c r="R43" s="61"/>
      <c r="S43" s="62"/>
      <c r="T43" s="56">
        <f t="shared" si="20"/>
        <v>33</v>
      </c>
      <c r="U43" s="57">
        <f t="shared" si="20"/>
        <v>14</v>
      </c>
      <c r="V43" s="58">
        <f t="shared" si="21"/>
        <v>19</v>
      </c>
      <c r="Y43" s="63">
        <f t="shared" si="22"/>
        <v>11</v>
      </c>
      <c r="Z43" s="64">
        <f t="shared" si="23"/>
        <v>3</v>
      </c>
      <c r="AA43" s="63">
        <f t="shared" si="24"/>
        <v>11</v>
      </c>
      <c r="AB43" s="64">
        <f t="shared" si="25"/>
        <v>6</v>
      </c>
      <c r="AC43" s="63">
        <f t="shared" si="26"/>
        <v>11</v>
      </c>
      <c r="AD43" s="64">
        <f t="shared" si="27"/>
        <v>5</v>
      </c>
      <c r="AE43" s="63">
        <f t="shared" si="28"/>
        <v>0</v>
      </c>
      <c r="AF43" s="64">
        <f t="shared" si="29"/>
        <v>0</v>
      </c>
      <c r="AG43" s="63">
        <f t="shared" si="30"/>
        <v>0</v>
      </c>
      <c r="AH43" s="64">
        <f t="shared" si="31"/>
        <v>0</v>
      </c>
    </row>
    <row r="44" spans="1:34" ht="15.75" thickBot="1">
      <c r="A44" s="50" t="s">
        <v>26</v>
      </c>
      <c r="B44" s="84" t="str">
        <f>IF(B36&gt;"",B36,"")</f>
        <v>Juhani Ala-Hukkala</v>
      </c>
      <c r="C44" s="84" t="str">
        <f>IF(B39&gt;"",B39,"")</f>
        <v>Seppo Nyberg</v>
      </c>
      <c r="E44" s="72">
        <v>3</v>
      </c>
      <c r="F44" s="517">
        <v>8</v>
      </c>
      <c r="G44" s="518"/>
      <c r="H44" s="517">
        <v>3</v>
      </c>
      <c r="I44" s="518"/>
      <c r="J44" s="517">
        <v>8</v>
      </c>
      <c r="K44" s="518"/>
      <c r="L44" s="517"/>
      <c r="M44" s="518"/>
      <c r="N44" s="517"/>
      <c r="O44" s="518"/>
      <c r="P44" s="52">
        <f t="shared" si="18"/>
        <v>3</v>
      </c>
      <c r="Q44" s="53">
        <f t="shared" si="19"/>
        <v>0</v>
      </c>
      <c r="R44" s="61"/>
      <c r="S44" s="62"/>
      <c r="T44" s="56">
        <f t="shared" si="20"/>
        <v>33</v>
      </c>
      <c r="U44" s="57">
        <f t="shared" si="20"/>
        <v>19</v>
      </c>
      <c r="V44" s="58">
        <f t="shared" si="21"/>
        <v>14</v>
      </c>
      <c r="Y44" s="63">
        <f t="shared" si="22"/>
        <v>11</v>
      </c>
      <c r="Z44" s="64">
        <f t="shared" si="23"/>
        <v>8</v>
      </c>
      <c r="AA44" s="63">
        <f t="shared" si="24"/>
        <v>11</v>
      </c>
      <c r="AB44" s="64">
        <f t="shared" si="25"/>
        <v>3</v>
      </c>
      <c r="AC44" s="63">
        <f t="shared" si="26"/>
        <v>11</v>
      </c>
      <c r="AD44" s="64">
        <f t="shared" si="27"/>
        <v>8</v>
      </c>
      <c r="AE44" s="63">
        <f t="shared" si="28"/>
        <v>0</v>
      </c>
      <c r="AF44" s="64">
        <f t="shared" si="29"/>
        <v>0</v>
      </c>
      <c r="AG44" s="63">
        <f t="shared" si="30"/>
        <v>0</v>
      </c>
      <c r="AH44" s="64">
        <f t="shared" si="31"/>
        <v>0</v>
      </c>
    </row>
    <row r="45" spans="1:34" ht="15">
      <c r="A45" s="50" t="s">
        <v>27</v>
      </c>
      <c r="B45" s="83" t="str">
        <f>IF(B37&gt;"",B37,"")</f>
        <v>Benedikt Schoenborn</v>
      </c>
      <c r="C45" s="83" t="str">
        <f>IF(B38&gt;"",B38,"")</f>
        <v>Diep Luong</v>
      </c>
      <c r="E45" s="74">
        <v>4</v>
      </c>
      <c r="F45" s="519">
        <v>-10</v>
      </c>
      <c r="G45" s="520"/>
      <c r="H45" s="519">
        <v>9</v>
      </c>
      <c r="I45" s="520"/>
      <c r="J45" s="519">
        <v>-10</v>
      </c>
      <c r="K45" s="520"/>
      <c r="L45" s="519">
        <v>10</v>
      </c>
      <c r="M45" s="520"/>
      <c r="N45" s="519">
        <v>9</v>
      </c>
      <c r="O45" s="520"/>
      <c r="P45" s="52">
        <f t="shared" si="18"/>
        <v>3</v>
      </c>
      <c r="Q45" s="53">
        <f t="shared" si="19"/>
        <v>2</v>
      </c>
      <c r="R45" s="61"/>
      <c r="S45" s="62"/>
      <c r="T45" s="56">
        <f t="shared" si="20"/>
        <v>54</v>
      </c>
      <c r="U45" s="57">
        <f t="shared" si="20"/>
        <v>52</v>
      </c>
      <c r="V45" s="58">
        <f t="shared" si="21"/>
        <v>2</v>
      </c>
      <c r="Y45" s="63">
        <f t="shared" si="22"/>
        <v>10</v>
      </c>
      <c r="Z45" s="64">
        <f t="shared" si="23"/>
        <v>12</v>
      </c>
      <c r="AA45" s="63">
        <f t="shared" si="24"/>
        <v>11</v>
      </c>
      <c r="AB45" s="64">
        <f t="shared" si="25"/>
        <v>9</v>
      </c>
      <c r="AC45" s="63">
        <f t="shared" si="26"/>
        <v>10</v>
      </c>
      <c r="AD45" s="64">
        <f t="shared" si="27"/>
        <v>12</v>
      </c>
      <c r="AE45" s="63">
        <f t="shared" si="28"/>
        <v>12</v>
      </c>
      <c r="AF45" s="64">
        <f t="shared" si="29"/>
        <v>10</v>
      </c>
      <c r="AG45" s="63">
        <f t="shared" si="30"/>
        <v>11</v>
      </c>
      <c r="AH45" s="64">
        <f t="shared" si="31"/>
        <v>9</v>
      </c>
    </row>
    <row r="46" spans="1:34" ht="15">
      <c r="A46" s="50" t="s">
        <v>28</v>
      </c>
      <c r="B46" s="83" t="str">
        <f>IF(B36&gt;"",B36,"")</f>
        <v>Juhani Ala-Hukkala</v>
      </c>
      <c r="C46" s="83" t="str">
        <f>IF(B37&gt;"",B37,"")</f>
        <v>Benedikt Schoenborn</v>
      </c>
      <c r="E46" s="75">
        <v>3</v>
      </c>
      <c r="F46" s="513">
        <v>-4</v>
      </c>
      <c r="G46" s="514"/>
      <c r="H46" s="513">
        <v>4</v>
      </c>
      <c r="I46" s="514"/>
      <c r="J46" s="461">
        <v>10</v>
      </c>
      <c r="K46" s="514"/>
      <c r="L46" s="513">
        <v>-6</v>
      </c>
      <c r="M46" s="514"/>
      <c r="N46" s="513">
        <v>-5</v>
      </c>
      <c r="O46" s="514"/>
      <c r="P46" s="52">
        <f t="shared" si="18"/>
        <v>2</v>
      </c>
      <c r="Q46" s="53">
        <f t="shared" si="19"/>
        <v>3</v>
      </c>
      <c r="R46" s="61"/>
      <c r="S46" s="62"/>
      <c r="T46" s="56">
        <f t="shared" si="20"/>
        <v>38</v>
      </c>
      <c r="U46" s="57">
        <f t="shared" si="20"/>
        <v>47</v>
      </c>
      <c r="V46" s="58">
        <f t="shared" si="21"/>
        <v>-9</v>
      </c>
      <c r="Y46" s="63">
        <f t="shared" si="22"/>
        <v>4</v>
      </c>
      <c r="Z46" s="64">
        <f t="shared" si="23"/>
        <v>11</v>
      </c>
      <c r="AA46" s="63">
        <f t="shared" si="24"/>
        <v>11</v>
      </c>
      <c r="AB46" s="64">
        <f t="shared" si="25"/>
        <v>4</v>
      </c>
      <c r="AC46" s="63">
        <f t="shared" si="26"/>
        <v>12</v>
      </c>
      <c r="AD46" s="64">
        <f t="shared" si="27"/>
        <v>10</v>
      </c>
      <c r="AE46" s="63">
        <f t="shared" si="28"/>
        <v>6</v>
      </c>
      <c r="AF46" s="64">
        <f t="shared" si="29"/>
        <v>11</v>
      </c>
      <c r="AG46" s="63">
        <f t="shared" si="30"/>
        <v>5</v>
      </c>
      <c r="AH46" s="64">
        <f t="shared" si="31"/>
        <v>11</v>
      </c>
    </row>
    <row r="47" spans="1:34" ht="15.75" thickBot="1">
      <c r="A47" s="65" t="s">
        <v>29</v>
      </c>
      <c r="B47" s="85" t="str">
        <f>IF(B38&gt;"",B38,"")</f>
        <v>Diep Luong</v>
      </c>
      <c r="C47" s="85" t="str">
        <f>IF(B39&gt;"",B39,"")</f>
        <v>Seppo Nyberg</v>
      </c>
      <c r="E47" s="76">
        <v>2</v>
      </c>
      <c r="F47" s="515">
        <v>3</v>
      </c>
      <c r="G47" s="516"/>
      <c r="H47" s="515">
        <v>7</v>
      </c>
      <c r="I47" s="516"/>
      <c r="J47" s="515">
        <v>1</v>
      </c>
      <c r="K47" s="516"/>
      <c r="L47" s="515"/>
      <c r="M47" s="516"/>
      <c r="N47" s="515"/>
      <c r="O47" s="516"/>
      <c r="P47" s="67">
        <f t="shared" si="18"/>
        <v>3</v>
      </c>
      <c r="Q47" s="68">
        <f t="shared" si="19"/>
        <v>0</v>
      </c>
      <c r="R47" s="69"/>
      <c r="S47" s="12"/>
      <c r="T47" s="56">
        <f t="shared" si="20"/>
        <v>33</v>
      </c>
      <c r="U47" s="57">
        <f t="shared" si="20"/>
        <v>11</v>
      </c>
      <c r="V47" s="58">
        <f t="shared" si="21"/>
        <v>22</v>
      </c>
      <c r="Y47" s="70">
        <f t="shared" si="22"/>
        <v>11</v>
      </c>
      <c r="Z47" s="71">
        <f t="shared" si="23"/>
        <v>3</v>
      </c>
      <c r="AA47" s="70">
        <f t="shared" si="24"/>
        <v>11</v>
      </c>
      <c r="AB47" s="71">
        <f t="shared" si="25"/>
        <v>7</v>
      </c>
      <c r="AC47" s="70">
        <f t="shared" si="26"/>
        <v>11</v>
      </c>
      <c r="AD47" s="71">
        <f t="shared" si="27"/>
        <v>1</v>
      </c>
      <c r="AE47" s="70">
        <f t="shared" si="28"/>
        <v>0</v>
      </c>
      <c r="AF47" s="71">
        <f t="shared" si="29"/>
        <v>0</v>
      </c>
      <c r="AG47" s="70">
        <f t="shared" si="30"/>
        <v>0</v>
      </c>
      <c r="AH47" s="71">
        <f t="shared" si="31"/>
        <v>0</v>
      </c>
    </row>
    <row r="48" spans="2:3" ht="15.75" thickBot="1" thickTop="1">
      <c r="B48" s="86"/>
      <c r="C48" s="86"/>
    </row>
    <row r="49" spans="1:19" ht="16.5" hidden="1" thickBot="1" thickTop="1">
      <c r="A49" s="3"/>
      <c r="B49" s="87" t="s">
        <v>48</v>
      </c>
      <c r="C49" s="88" t="s">
        <v>111</v>
      </c>
      <c r="D49" s="4"/>
      <c r="E49" s="88"/>
      <c r="F49" s="5"/>
      <c r="G49" s="4"/>
      <c r="H49" s="93" t="s">
        <v>65</v>
      </c>
      <c r="I49" s="6"/>
      <c r="J49" s="530" t="s">
        <v>90</v>
      </c>
      <c r="K49" s="296"/>
      <c r="L49" s="296"/>
      <c r="M49" s="267"/>
      <c r="N49" s="7"/>
      <c r="O49" s="8"/>
      <c r="P49" s="523" t="s">
        <v>51</v>
      </c>
      <c r="Q49" s="524"/>
      <c r="R49" s="524"/>
      <c r="S49" s="525"/>
    </row>
    <row r="50" spans="1:19" ht="15.75" hidden="1" thickBot="1">
      <c r="A50" s="9"/>
      <c r="B50" s="89"/>
      <c r="C50" s="90" t="s">
        <v>2</v>
      </c>
      <c r="D50" s="286"/>
      <c r="E50" s="287"/>
      <c r="F50" s="288"/>
      <c r="G50" s="289" t="s">
        <v>3</v>
      </c>
      <c r="H50" s="290"/>
      <c r="I50" s="290"/>
      <c r="J50" s="291">
        <f>'[1]Kehi'!$N$11</f>
        <v>38493</v>
      </c>
      <c r="K50" s="291"/>
      <c r="L50" s="291"/>
      <c r="M50" s="292"/>
      <c r="N50" s="10" t="s">
        <v>4</v>
      </c>
      <c r="O50" s="11"/>
      <c r="P50" s="537" t="s">
        <v>38</v>
      </c>
      <c r="Q50" s="294"/>
      <c r="R50" s="294"/>
      <c r="S50" s="538"/>
    </row>
    <row r="51" spans="1:22" ht="15" hidden="1" thickTop="1">
      <c r="A51" s="14"/>
      <c r="B51" s="91" t="s">
        <v>49</v>
      </c>
      <c r="C51" s="92" t="s">
        <v>50</v>
      </c>
      <c r="D51" s="474" t="s">
        <v>8</v>
      </c>
      <c r="E51" s="475"/>
      <c r="F51" s="474" t="s">
        <v>9</v>
      </c>
      <c r="G51" s="475"/>
      <c r="H51" s="474" t="s">
        <v>10</v>
      </c>
      <c r="I51" s="475"/>
      <c r="J51" s="474" t="s">
        <v>11</v>
      </c>
      <c r="K51" s="475"/>
      <c r="L51" s="474"/>
      <c r="M51" s="475"/>
      <c r="N51" s="15" t="s">
        <v>12</v>
      </c>
      <c r="O51" s="16" t="s">
        <v>13</v>
      </c>
      <c r="P51" s="17" t="s">
        <v>14</v>
      </c>
      <c r="Q51" s="18"/>
      <c r="R51" s="476" t="s">
        <v>47</v>
      </c>
      <c r="S51" s="417"/>
      <c r="T51" s="531" t="s">
        <v>15</v>
      </c>
      <c r="U51" s="539"/>
      <c r="V51" s="19" t="s">
        <v>16</v>
      </c>
    </row>
    <row r="52" spans="1:22" ht="15" hidden="1">
      <c r="A52" s="20" t="s">
        <v>8</v>
      </c>
      <c r="B52" s="77" t="s">
        <v>5</v>
      </c>
      <c r="C52" s="78" t="s">
        <v>6</v>
      </c>
      <c r="D52" s="21"/>
      <c r="E52" s="22"/>
      <c r="F52" s="23">
        <f>+P62</f>
      </c>
      <c r="G52" s="24">
        <f>+Q62</f>
      </c>
      <c r="H52" s="23">
        <f>P58</f>
      </c>
      <c r="I52" s="24">
        <f>Q58</f>
      </c>
      <c r="J52" s="23">
        <f>P60</f>
      </c>
      <c r="K52" s="24">
        <f>Q60</f>
      </c>
      <c r="L52" s="23"/>
      <c r="M52" s="24"/>
      <c r="N52" s="25">
        <f>IF(SUM(D52:M52)=0,"",COUNTIF(E52:E55,"3"))</f>
      </c>
      <c r="O52" s="26">
        <f>IF(SUM(E52:N52)=0,"",COUNTIF(D52:D55,"3"))</f>
      </c>
      <c r="P52" s="27">
        <f>IF(SUM(D52:M52)=0,"",SUM(E52:E55))</f>
      </c>
      <c r="Q52" s="28">
        <f>IF(SUM(D52:M52)=0,"",SUM(D52:D55))</f>
      </c>
      <c r="R52" s="464"/>
      <c r="S52" s="465"/>
      <c r="T52" s="29">
        <f>+T58+T60+T62</f>
        <v>0</v>
      </c>
      <c r="U52" s="29">
        <f>+U58+U60+U62</f>
        <v>0</v>
      </c>
      <c r="V52" s="30">
        <f>+T52-U52</f>
        <v>0</v>
      </c>
    </row>
    <row r="53" spans="1:22" ht="15" hidden="1">
      <c r="A53" s="31" t="s">
        <v>9</v>
      </c>
      <c r="B53" s="77" t="s">
        <v>76</v>
      </c>
      <c r="C53" s="78" t="s">
        <v>33</v>
      </c>
      <c r="D53" s="32">
        <f>+Q62</f>
      </c>
      <c r="E53" s="33">
        <f>+P62</f>
      </c>
      <c r="F53" s="34"/>
      <c r="G53" s="35"/>
      <c r="H53" s="32">
        <f>P61</f>
      </c>
      <c r="I53" s="33">
        <f>Q61</f>
      </c>
      <c r="J53" s="32">
        <f>P59</f>
      </c>
      <c r="K53" s="33">
        <f>Q59</f>
      </c>
      <c r="L53" s="32"/>
      <c r="M53" s="33"/>
      <c r="N53" s="25">
        <f>IF(SUM(D53:M53)=0,"",COUNTIF(G52:G55,"3"))</f>
      </c>
      <c r="O53" s="26">
        <f>IF(SUM(E53:N53)=0,"",COUNTIF(F52:F55,"3"))</f>
      </c>
      <c r="P53" s="27">
        <f>IF(SUM(D53:M53)=0,"",SUM(G52:G55))</f>
      </c>
      <c r="Q53" s="28">
        <f>IF(SUM(D53:M53)=0,"",SUM(F52:F55))</f>
      </c>
      <c r="R53" s="464"/>
      <c r="S53" s="465"/>
      <c r="T53" s="29">
        <f>+T59+T61+U62</f>
        <v>0</v>
      </c>
      <c r="U53" s="29">
        <f>+U59+U61+T62</f>
        <v>0</v>
      </c>
      <c r="V53" s="30">
        <f>+T53-U53</f>
        <v>0</v>
      </c>
    </row>
    <row r="54" spans="1:22" ht="15" hidden="1">
      <c r="A54" s="31" t="s">
        <v>10</v>
      </c>
      <c r="B54" s="77" t="s">
        <v>82</v>
      </c>
      <c r="C54" s="78" t="s">
        <v>17</v>
      </c>
      <c r="D54" s="32">
        <f>+Q58</f>
      </c>
      <c r="E54" s="33">
        <f>+P58</f>
      </c>
      <c r="F54" s="32">
        <f>Q61</f>
      </c>
      <c r="G54" s="33">
        <f>P61</f>
      </c>
      <c r="H54" s="34"/>
      <c r="I54" s="35"/>
      <c r="J54" s="32">
        <f>P63</f>
      </c>
      <c r="K54" s="33">
        <f>Q63</f>
      </c>
      <c r="L54" s="32"/>
      <c r="M54" s="33"/>
      <c r="N54" s="25">
        <f>IF(SUM(D54:M54)=0,"",COUNTIF(I52:I55,"3"))</f>
      </c>
      <c r="O54" s="26">
        <f>IF(SUM(E54:N54)=0,"",COUNTIF(H52:H55,"3"))</f>
      </c>
      <c r="P54" s="27">
        <f>IF(SUM(D54:M54)=0,"",SUM(I52:I55))</f>
      </c>
      <c r="Q54" s="28">
        <f>IF(SUM(D54:M54)=0,"",SUM(H52:H55))</f>
      </c>
      <c r="R54" s="464"/>
      <c r="S54" s="465"/>
      <c r="T54" s="29">
        <f>+U58+U61+T63</f>
        <v>0</v>
      </c>
      <c r="U54" s="29">
        <f>+T58+T61+U63</f>
        <v>0</v>
      </c>
      <c r="V54" s="30">
        <f>+T54-U54</f>
        <v>0</v>
      </c>
    </row>
    <row r="55" spans="1:22" ht="15" hidden="1">
      <c r="A55" s="31" t="s">
        <v>11</v>
      </c>
      <c r="B55" s="79" t="s">
        <v>74</v>
      </c>
      <c r="C55" s="78" t="s">
        <v>21</v>
      </c>
      <c r="D55" s="32">
        <f>Q60</f>
      </c>
      <c r="E55" s="33">
        <f>P60</f>
      </c>
      <c r="F55" s="32">
        <f>Q59</f>
      </c>
      <c r="G55" s="33">
        <f>P59</f>
      </c>
      <c r="H55" s="32">
        <f>Q63</f>
      </c>
      <c r="I55" s="33">
        <f>P63</f>
      </c>
      <c r="J55" s="34"/>
      <c r="K55" s="35"/>
      <c r="L55" s="32"/>
      <c r="M55" s="33"/>
      <c r="N55" s="25">
        <f>IF(SUM(D55:M55)=0,"",COUNTIF(K52:K55,"3"))</f>
      </c>
      <c r="O55" s="26">
        <f>IF(SUM(E55:N55)=0,"",COUNTIF(J52:J55,"3"))</f>
      </c>
      <c r="P55" s="27">
        <f>IF(SUM(D55:M56)=0,"",SUM(K52:K55))</f>
      </c>
      <c r="Q55" s="28">
        <f>IF(SUM(D55:M55)=0,"",SUM(J52:J55))</f>
      </c>
      <c r="R55" s="464"/>
      <c r="S55" s="465"/>
      <c r="T55" s="29">
        <f>+U59+U60+U63</f>
        <v>0</v>
      </c>
      <c r="U55" s="29">
        <f>+T59+T60+T63</f>
        <v>0</v>
      </c>
      <c r="V55" s="30">
        <f>+T55-U55</f>
        <v>0</v>
      </c>
    </row>
    <row r="56" spans="1:24" ht="15" hidden="1" thickTop="1">
      <c r="A56" s="36"/>
      <c r="B56" s="37" t="s">
        <v>32</v>
      </c>
      <c r="C56" s="80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9"/>
      <c r="S56" s="40"/>
      <c r="T56" s="41"/>
      <c r="U56" s="42" t="s">
        <v>22</v>
      </c>
      <c r="V56" s="43">
        <f>SUM(V52:V55)</f>
        <v>0</v>
      </c>
      <c r="W56" s="42" t="str">
        <f>IF(V56=0,"OK","Virhe")</f>
        <v>OK</v>
      </c>
      <c r="X56" s="44"/>
    </row>
    <row r="57" spans="1:22" ht="15" hidden="1" thickBot="1">
      <c r="A57" s="45"/>
      <c r="B57" s="81" t="s">
        <v>41</v>
      </c>
      <c r="C57" s="82"/>
      <c r="D57" s="72" t="s">
        <v>39</v>
      </c>
      <c r="E57" s="73"/>
      <c r="F57" s="466" t="s">
        <v>42</v>
      </c>
      <c r="G57" s="467"/>
      <c r="H57" s="468" t="s">
        <v>43</v>
      </c>
      <c r="I57" s="467"/>
      <c r="J57" s="468" t="s">
        <v>44</v>
      </c>
      <c r="K57" s="467"/>
      <c r="L57" s="468" t="s">
        <v>45</v>
      </c>
      <c r="M57" s="467"/>
      <c r="N57" s="468" t="s">
        <v>46</v>
      </c>
      <c r="O57" s="467"/>
      <c r="P57" s="469" t="s">
        <v>23</v>
      </c>
      <c r="Q57" s="536"/>
      <c r="S57" s="47"/>
      <c r="T57" s="48" t="s">
        <v>15</v>
      </c>
      <c r="U57" s="49"/>
      <c r="V57" s="19" t="s">
        <v>16</v>
      </c>
    </row>
    <row r="58" spans="1:34" ht="15" hidden="1">
      <c r="A58" s="50" t="s">
        <v>24</v>
      </c>
      <c r="B58" s="83" t="str">
        <f>IF(B52&gt;"",B52,"")</f>
        <v>Aleksei Repin</v>
      </c>
      <c r="C58" s="83" t="str">
        <f>IF(B54&gt;"",B54,"")</f>
        <v>Antti Pekkarinen</v>
      </c>
      <c r="D58" s="74">
        <v>4</v>
      </c>
      <c r="E58" s="51"/>
      <c r="F58" s="462"/>
      <c r="G58" s="463"/>
      <c r="H58" s="519"/>
      <c r="I58" s="520"/>
      <c r="J58" s="519"/>
      <c r="K58" s="520"/>
      <c r="L58" s="519"/>
      <c r="M58" s="520"/>
      <c r="N58" s="521"/>
      <c r="O58" s="520"/>
      <c r="P58" s="52">
        <f aca="true" t="shared" si="32" ref="P58:P63">IF(COUNT(F58:N58)=0,"",COUNTIF(F58:N58,"&gt;=0"))</f>
      </c>
      <c r="Q58" s="53">
        <f aca="true" t="shared" si="33" ref="Q58:Q63">IF(COUNT(F58:N58)=0,"",(IF(LEFT(F58,1)="-",1,0)+IF(LEFT(H58,1)="-",1,0)+IF(LEFT(J58,1)="-",1,0)+IF(LEFT(L58,1)="-",1,0)+IF(LEFT(N58,1)="-",1,0)))</f>
      </c>
      <c r="R58" s="54"/>
      <c r="S58" s="55"/>
      <c r="T58" s="56">
        <f aca="true" t="shared" si="34" ref="T58:U63">+Y58+AA58+AC58+AE58+AG58</f>
        <v>0</v>
      </c>
      <c r="U58" s="57">
        <f t="shared" si="34"/>
        <v>0</v>
      </c>
      <c r="V58" s="58">
        <f aca="true" t="shared" si="35" ref="V58:V63">+T58-U58</f>
        <v>0</v>
      </c>
      <c r="Y58" s="59">
        <f aca="true" t="shared" si="36" ref="Y58:Y63">IF(F58="",0,IF(LEFT(F58,1)="-",ABS(F58),(IF(F58&gt;9,F58+2,11))))</f>
        <v>0</v>
      </c>
      <c r="Z58" s="60">
        <f aca="true" t="shared" si="37" ref="Z58:Z63">IF(F58="",0,IF(LEFT(F58,1)="-",(IF(ABS(F58)&gt;9,(ABS(F58)+2),11)),F58))</f>
        <v>0</v>
      </c>
      <c r="AA58" s="59">
        <f aca="true" t="shared" si="38" ref="AA58:AA63">IF(H58="",0,IF(LEFT(H58,1)="-",ABS(H58),(IF(H58&gt;9,H58+2,11))))</f>
        <v>0</v>
      </c>
      <c r="AB58" s="60">
        <f aca="true" t="shared" si="39" ref="AB58:AB63">IF(H58="",0,IF(LEFT(H58,1)="-",(IF(ABS(H58)&gt;9,(ABS(H58)+2),11)),H58))</f>
        <v>0</v>
      </c>
      <c r="AC58" s="59">
        <f aca="true" t="shared" si="40" ref="AC58:AC63">IF(J58="",0,IF(LEFT(J58,1)="-",ABS(J58),(IF(J58&gt;9,J58+2,11))))</f>
        <v>0</v>
      </c>
      <c r="AD58" s="60">
        <f aca="true" t="shared" si="41" ref="AD58:AD63">IF(J58="",0,IF(LEFT(J58,1)="-",(IF(ABS(J58)&gt;9,(ABS(J58)+2),11)),J58))</f>
        <v>0</v>
      </c>
      <c r="AE58" s="59">
        <f aca="true" t="shared" si="42" ref="AE58:AE63">IF(L58="",0,IF(LEFT(L58,1)="-",ABS(L58),(IF(L58&gt;9,L58+2,11))))</f>
        <v>0</v>
      </c>
      <c r="AF58" s="60">
        <f aca="true" t="shared" si="43" ref="AF58:AF63">IF(L58="",0,IF(LEFT(L58,1)="-",(IF(ABS(L58)&gt;9,(ABS(L58)+2),11)),L58))</f>
        <v>0</v>
      </c>
      <c r="AG58" s="59">
        <f aca="true" t="shared" si="44" ref="AG58:AG63">IF(N58="",0,IF(LEFT(N58,1)="-",ABS(N58),(IF(N58&gt;9,N58+2,11))))</f>
        <v>0</v>
      </c>
      <c r="AH58" s="60">
        <f aca="true" t="shared" si="45" ref="AH58:AH63">IF(N58="",0,IF(LEFT(N58,1)="-",(IF(ABS(N58)&gt;9,(ABS(N58)+2),11)),N58))</f>
        <v>0</v>
      </c>
    </row>
    <row r="59" spans="1:34" ht="15" hidden="1">
      <c r="A59" s="50" t="s">
        <v>25</v>
      </c>
      <c r="B59" s="83" t="str">
        <f>IF(B53&gt;"",B53,"")</f>
        <v>Mikael Åström</v>
      </c>
      <c r="C59" s="83" t="str">
        <f>IF(B55&gt;"",B55,"")</f>
        <v>Janne Relander</v>
      </c>
      <c r="D59" s="75">
        <v>1</v>
      </c>
      <c r="E59" s="51"/>
      <c r="F59" s="513"/>
      <c r="G59" s="514"/>
      <c r="H59" s="513"/>
      <c r="I59" s="514"/>
      <c r="J59" s="513"/>
      <c r="K59" s="514"/>
      <c r="L59" s="513"/>
      <c r="M59" s="514"/>
      <c r="N59" s="513"/>
      <c r="O59" s="514"/>
      <c r="P59" s="52">
        <f t="shared" si="32"/>
      </c>
      <c r="Q59" s="53">
        <f t="shared" si="33"/>
      </c>
      <c r="R59" s="61"/>
      <c r="S59" s="62"/>
      <c r="T59" s="56">
        <f t="shared" si="34"/>
        <v>0</v>
      </c>
      <c r="U59" s="57">
        <f t="shared" si="34"/>
        <v>0</v>
      </c>
      <c r="V59" s="58">
        <f t="shared" si="35"/>
        <v>0</v>
      </c>
      <c r="Y59" s="63">
        <f t="shared" si="36"/>
        <v>0</v>
      </c>
      <c r="Z59" s="64">
        <f t="shared" si="37"/>
        <v>0</v>
      </c>
      <c r="AA59" s="63">
        <f t="shared" si="38"/>
        <v>0</v>
      </c>
      <c r="AB59" s="64">
        <f t="shared" si="39"/>
        <v>0</v>
      </c>
      <c r="AC59" s="63">
        <f t="shared" si="40"/>
        <v>0</v>
      </c>
      <c r="AD59" s="64">
        <f t="shared" si="41"/>
        <v>0</v>
      </c>
      <c r="AE59" s="63">
        <f t="shared" si="42"/>
        <v>0</v>
      </c>
      <c r="AF59" s="64">
        <f t="shared" si="43"/>
        <v>0</v>
      </c>
      <c r="AG59" s="63">
        <f t="shared" si="44"/>
        <v>0</v>
      </c>
      <c r="AH59" s="64">
        <f t="shared" si="45"/>
        <v>0</v>
      </c>
    </row>
    <row r="60" spans="1:34" ht="15.75" hidden="1" thickBot="1">
      <c r="A60" s="50" t="s">
        <v>26</v>
      </c>
      <c r="B60" s="84" t="str">
        <f>IF(B52&gt;"",B52,"")</f>
        <v>Aleksei Repin</v>
      </c>
      <c r="C60" s="84" t="str">
        <f>IF(B55&gt;"",B55,"")</f>
        <v>Janne Relander</v>
      </c>
      <c r="D60" s="72">
        <v>3</v>
      </c>
      <c r="E60" s="46"/>
      <c r="F60" s="517"/>
      <c r="G60" s="518"/>
      <c r="H60" s="517"/>
      <c r="I60" s="518"/>
      <c r="J60" s="517"/>
      <c r="K60" s="518"/>
      <c r="L60" s="517"/>
      <c r="M60" s="518"/>
      <c r="N60" s="517"/>
      <c r="O60" s="518"/>
      <c r="P60" s="52">
        <f t="shared" si="32"/>
      </c>
      <c r="Q60" s="53">
        <f t="shared" si="33"/>
      </c>
      <c r="R60" s="61"/>
      <c r="S60" s="62"/>
      <c r="T60" s="56">
        <f t="shared" si="34"/>
        <v>0</v>
      </c>
      <c r="U60" s="57">
        <f t="shared" si="34"/>
        <v>0</v>
      </c>
      <c r="V60" s="58">
        <f t="shared" si="35"/>
        <v>0</v>
      </c>
      <c r="Y60" s="63">
        <f t="shared" si="36"/>
        <v>0</v>
      </c>
      <c r="Z60" s="64">
        <f t="shared" si="37"/>
        <v>0</v>
      </c>
      <c r="AA60" s="63">
        <f t="shared" si="38"/>
        <v>0</v>
      </c>
      <c r="AB60" s="64">
        <f t="shared" si="39"/>
        <v>0</v>
      </c>
      <c r="AC60" s="63">
        <f t="shared" si="40"/>
        <v>0</v>
      </c>
      <c r="AD60" s="64">
        <f t="shared" si="41"/>
        <v>0</v>
      </c>
      <c r="AE60" s="63">
        <f t="shared" si="42"/>
        <v>0</v>
      </c>
      <c r="AF60" s="64">
        <f t="shared" si="43"/>
        <v>0</v>
      </c>
      <c r="AG60" s="63">
        <f t="shared" si="44"/>
        <v>0</v>
      </c>
      <c r="AH60" s="64">
        <f t="shared" si="45"/>
        <v>0</v>
      </c>
    </row>
    <row r="61" spans="1:34" ht="15" hidden="1">
      <c r="A61" s="50" t="s">
        <v>27</v>
      </c>
      <c r="B61" s="83" t="str">
        <f>IF(B53&gt;"",B53,"")</f>
        <v>Mikael Åström</v>
      </c>
      <c r="C61" s="83" t="str">
        <f>IF(B54&gt;"",B54,"")</f>
        <v>Antti Pekkarinen</v>
      </c>
      <c r="D61" s="74">
        <v>4</v>
      </c>
      <c r="E61" s="51"/>
      <c r="F61" s="519"/>
      <c r="G61" s="520"/>
      <c r="H61" s="519"/>
      <c r="I61" s="520"/>
      <c r="J61" s="519"/>
      <c r="K61" s="520"/>
      <c r="L61" s="519"/>
      <c r="M61" s="520"/>
      <c r="N61" s="519"/>
      <c r="O61" s="520"/>
      <c r="P61" s="52">
        <f t="shared" si="32"/>
      </c>
      <c r="Q61" s="53">
        <f t="shared" si="33"/>
      </c>
      <c r="R61" s="61"/>
      <c r="S61" s="62"/>
      <c r="T61" s="56">
        <f t="shared" si="34"/>
        <v>0</v>
      </c>
      <c r="U61" s="57">
        <f t="shared" si="34"/>
        <v>0</v>
      </c>
      <c r="V61" s="58">
        <f t="shared" si="35"/>
        <v>0</v>
      </c>
      <c r="Y61" s="63">
        <f t="shared" si="36"/>
        <v>0</v>
      </c>
      <c r="Z61" s="64">
        <f t="shared" si="37"/>
        <v>0</v>
      </c>
      <c r="AA61" s="63">
        <f t="shared" si="38"/>
        <v>0</v>
      </c>
      <c r="AB61" s="64">
        <f t="shared" si="39"/>
        <v>0</v>
      </c>
      <c r="AC61" s="63">
        <f t="shared" si="40"/>
        <v>0</v>
      </c>
      <c r="AD61" s="64">
        <f t="shared" si="41"/>
        <v>0</v>
      </c>
      <c r="AE61" s="63">
        <f t="shared" si="42"/>
        <v>0</v>
      </c>
      <c r="AF61" s="64">
        <f t="shared" si="43"/>
        <v>0</v>
      </c>
      <c r="AG61" s="63">
        <f t="shared" si="44"/>
        <v>0</v>
      </c>
      <c r="AH61" s="64">
        <f t="shared" si="45"/>
        <v>0</v>
      </c>
    </row>
    <row r="62" spans="1:34" ht="15" hidden="1">
      <c r="A62" s="50" t="s">
        <v>28</v>
      </c>
      <c r="B62" s="83" t="str">
        <f>IF(B52&gt;"",B52,"")</f>
        <v>Aleksei Repin</v>
      </c>
      <c r="C62" s="83" t="str">
        <f>IF(B53&gt;"",B53,"")</f>
        <v>Mikael Åström</v>
      </c>
      <c r="D62" s="75">
        <v>3</v>
      </c>
      <c r="E62" s="51"/>
      <c r="F62" s="513"/>
      <c r="G62" s="514"/>
      <c r="H62" s="513"/>
      <c r="I62" s="514"/>
      <c r="J62" s="461"/>
      <c r="K62" s="514"/>
      <c r="L62" s="513"/>
      <c r="M62" s="514"/>
      <c r="N62" s="513"/>
      <c r="O62" s="514"/>
      <c r="P62" s="52">
        <f t="shared" si="32"/>
      </c>
      <c r="Q62" s="53">
        <f t="shared" si="33"/>
      </c>
      <c r="R62" s="61"/>
      <c r="S62" s="62"/>
      <c r="T62" s="56">
        <f t="shared" si="34"/>
        <v>0</v>
      </c>
      <c r="U62" s="57">
        <f t="shared" si="34"/>
        <v>0</v>
      </c>
      <c r="V62" s="58">
        <f t="shared" si="35"/>
        <v>0</v>
      </c>
      <c r="Y62" s="63">
        <f t="shared" si="36"/>
        <v>0</v>
      </c>
      <c r="Z62" s="64">
        <f t="shared" si="37"/>
        <v>0</v>
      </c>
      <c r="AA62" s="63">
        <f t="shared" si="38"/>
        <v>0</v>
      </c>
      <c r="AB62" s="64">
        <f t="shared" si="39"/>
        <v>0</v>
      </c>
      <c r="AC62" s="63">
        <f t="shared" si="40"/>
        <v>0</v>
      </c>
      <c r="AD62" s="64">
        <f t="shared" si="41"/>
        <v>0</v>
      </c>
      <c r="AE62" s="63">
        <f t="shared" si="42"/>
        <v>0</v>
      </c>
      <c r="AF62" s="64">
        <f t="shared" si="43"/>
        <v>0</v>
      </c>
      <c r="AG62" s="63">
        <f t="shared" si="44"/>
        <v>0</v>
      </c>
      <c r="AH62" s="64">
        <f t="shared" si="45"/>
        <v>0</v>
      </c>
    </row>
    <row r="63" spans="1:34" ht="15.75" hidden="1" thickBot="1">
      <c r="A63" s="65" t="s">
        <v>29</v>
      </c>
      <c r="B63" s="85" t="str">
        <f>IF(B54&gt;"",B54,"")</f>
        <v>Antti Pekkarinen</v>
      </c>
      <c r="C63" s="85" t="str">
        <f>IF(B55&gt;"",B55,"")</f>
        <v>Janne Relander</v>
      </c>
      <c r="D63" s="76">
        <v>2</v>
      </c>
      <c r="E63" s="66"/>
      <c r="F63" s="515"/>
      <c r="G63" s="516"/>
      <c r="H63" s="515"/>
      <c r="I63" s="516"/>
      <c r="J63" s="515"/>
      <c r="K63" s="516"/>
      <c r="L63" s="515"/>
      <c r="M63" s="516"/>
      <c r="N63" s="515"/>
      <c r="O63" s="516"/>
      <c r="P63" s="67">
        <f t="shared" si="32"/>
      </c>
      <c r="Q63" s="68">
        <f t="shared" si="33"/>
      </c>
      <c r="R63" s="69"/>
      <c r="S63" s="12"/>
      <c r="T63" s="56">
        <f t="shared" si="34"/>
        <v>0</v>
      </c>
      <c r="U63" s="57">
        <f t="shared" si="34"/>
        <v>0</v>
      </c>
      <c r="V63" s="58">
        <f t="shared" si="35"/>
        <v>0</v>
      </c>
      <c r="Y63" s="70">
        <f t="shared" si="36"/>
        <v>0</v>
      </c>
      <c r="Z63" s="71">
        <f t="shared" si="37"/>
        <v>0</v>
      </c>
      <c r="AA63" s="70">
        <f t="shared" si="38"/>
        <v>0</v>
      </c>
      <c r="AB63" s="71">
        <f t="shared" si="39"/>
        <v>0</v>
      </c>
      <c r="AC63" s="70">
        <f t="shared" si="40"/>
        <v>0</v>
      </c>
      <c r="AD63" s="71">
        <f t="shared" si="41"/>
        <v>0</v>
      </c>
      <c r="AE63" s="70">
        <f t="shared" si="42"/>
        <v>0</v>
      </c>
      <c r="AF63" s="71">
        <f t="shared" si="43"/>
        <v>0</v>
      </c>
      <c r="AG63" s="70">
        <f t="shared" si="44"/>
        <v>0</v>
      </c>
      <c r="AH63" s="71">
        <f t="shared" si="45"/>
        <v>0</v>
      </c>
    </row>
    <row r="64" spans="1:19" ht="15.75" hidden="1" thickTop="1">
      <c r="A64" s="3"/>
      <c r="B64" s="87" t="s">
        <v>48</v>
      </c>
      <c r="C64" s="88" t="s">
        <v>107</v>
      </c>
      <c r="D64" s="4"/>
      <c r="E64" s="88"/>
      <c r="F64" s="5"/>
      <c r="G64" s="4"/>
      <c r="H64" s="93" t="s">
        <v>110</v>
      </c>
      <c r="I64" s="6"/>
      <c r="J64" s="530" t="s">
        <v>40</v>
      </c>
      <c r="K64" s="296"/>
      <c r="L64" s="296"/>
      <c r="M64" s="267"/>
      <c r="N64" s="7"/>
      <c r="O64" s="8"/>
      <c r="P64" s="523" t="s">
        <v>52</v>
      </c>
      <c r="Q64" s="524"/>
      <c r="R64" s="524"/>
      <c r="S64" s="525"/>
    </row>
    <row r="65" spans="1:19" ht="16.5" customHeight="1" hidden="1" thickBot="1" thickTop="1">
      <c r="A65" s="9"/>
      <c r="B65" s="94" t="str">
        <f>'[2]Kehi'!$F$11</f>
        <v>SPTL ja Helsingin Piiri</v>
      </c>
      <c r="C65" s="95" t="s">
        <v>2</v>
      </c>
      <c r="D65" s="286"/>
      <c r="E65" s="287"/>
      <c r="F65" s="288"/>
      <c r="G65" s="289" t="s">
        <v>3</v>
      </c>
      <c r="H65" s="290"/>
      <c r="I65" s="290"/>
      <c r="J65" s="291">
        <f>'[2]Kehi'!$N$11</f>
        <v>38493</v>
      </c>
      <c r="K65" s="291"/>
      <c r="L65" s="291"/>
      <c r="M65" s="292"/>
      <c r="N65" s="10" t="s">
        <v>4</v>
      </c>
      <c r="O65" s="11"/>
      <c r="P65" s="293" t="str">
        <f>'[2]Kehi'!$T$11</f>
        <v>10:00</v>
      </c>
      <c r="Q65" s="294"/>
      <c r="R65" s="294"/>
      <c r="S65" s="294"/>
    </row>
    <row r="66" spans="1:19" ht="15.75" customHeight="1" hidden="1" thickBot="1">
      <c r="A66" s="96"/>
      <c r="B66" s="156" t="s">
        <v>49</v>
      </c>
      <c r="C66" s="157" t="s">
        <v>50</v>
      </c>
      <c r="D66" s="284" t="s">
        <v>8</v>
      </c>
      <c r="E66" s="285"/>
      <c r="F66" s="284" t="s">
        <v>9</v>
      </c>
      <c r="G66" s="285"/>
      <c r="H66" s="284" t="s">
        <v>10</v>
      </c>
      <c r="I66" s="285"/>
      <c r="J66" s="284" t="s">
        <v>11</v>
      </c>
      <c r="K66" s="285"/>
      <c r="L66" s="284" t="s">
        <v>96</v>
      </c>
      <c r="M66" s="285"/>
      <c r="N66" s="97" t="s">
        <v>12</v>
      </c>
      <c r="O66" s="98" t="s">
        <v>13</v>
      </c>
      <c r="P66" s="526" t="s">
        <v>97</v>
      </c>
      <c r="Q66" s="527"/>
      <c r="R66" s="528" t="s">
        <v>47</v>
      </c>
      <c r="S66" s="529"/>
    </row>
    <row r="67" spans="1:22" ht="15" customHeight="1" hidden="1" thickTop="1">
      <c r="A67" s="99" t="s">
        <v>8</v>
      </c>
      <c r="B67" s="100" t="s">
        <v>108</v>
      </c>
      <c r="C67" s="101" t="s">
        <v>66</v>
      </c>
      <c r="D67" s="102"/>
      <c r="E67" s="103"/>
      <c r="F67" s="104">
        <f>P83</f>
      </c>
      <c r="G67" s="105">
        <f>Q83</f>
      </c>
      <c r="H67" s="104">
        <f>P79</f>
      </c>
      <c r="I67" s="105">
        <f>Q79</f>
      </c>
      <c r="J67" s="104">
        <f>P77</f>
      </c>
      <c r="K67" s="105">
        <f>Q77</f>
      </c>
      <c r="L67" s="104">
        <f>P74</f>
      </c>
      <c r="M67" s="105">
        <f>Q74</f>
      </c>
      <c r="N67" s="106">
        <f>IF(SUM(D67:M67)=0,"",COUNTIF(E67:E71,3))</f>
      </c>
      <c r="O67" s="107">
        <f>IF(SUM(D67:M67)=0,"",COUNTIF(D67:D71,3))</f>
      </c>
      <c r="P67" s="108">
        <f>IF(SUM(D67:M67)=0,"",SUM(E67:E71))</f>
      </c>
      <c r="Q67" s="109">
        <f>IF(SUM(D67:M67)=0,"",SUM(D67:D71))</f>
      </c>
      <c r="R67" s="280"/>
      <c r="S67" s="281"/>
      <c r="T67" s="531" t="s">
        <v>15</v>
      </c>
      <c r="U67" s="539"/>
      <c r="V67" s="19" t="s">
        <v>16</v>
      </c>
    </row>
    <row r="68" spans="1:22" ht="15" customHeight="1" hidden="1">
      <c r="A68" s="110" t="s">
        <v>9</v>
      </c>
      <c r="B68" s="100" t="s">
        <v>109</v>
      </c>
      <c r="C68" s="101" t="s">
        <v>6</v>
      </c>
      <c r="D68" s="111">
        <f>Q83</f>
      </c>
      <c r="E68" s="112">
        <f>P83</f>
      </c>
      <c r="F68" s="113"/>
      <c r="G68" s="114"/>
      <c r="H68" s="115">
        <f>P81</f>
      </c>
      <c r="I68" s="116">
        <f>Q81</f>
      </c>
      <c r="J68" s="115">
        <f>P75</f>
      </c>
      <c r="K68" s="116">
        <f>Q75</f>
      </c>
      <c r="L68" s="115">
        <f>P78</f>
      </c>
      <c r="M68" s="116">
        <f>Q78</f>
      </c>
      <c r="N68" s="106">
        <f>IF(SUM(D68:M68)=0,"",COUNTIF(G67:G71,3))</f>
      </c>
      <c r="O68" s="107">
        <f>IF(SUM(D68:M68)=0,"",COUNTIF(F67:F71,3))</f>
      </c>
      <c r="P68" s="108">
        <f>IF(SUM(D68:M68)=0,"",SUM(G67:G71))</f>
      </c>
      <c r="Q68" s="109">
        <f>IF(SUM(D68:M68)=0,"",SUM(F67:F71))</f>
      </c>
      <c r="R68" s="280"/>
      <c r="S68" s="281"/>
      <c r="T68" s="29">
        <f>+T74+T76+T78</f>
        <v>0</v>
      </c>
      <c r="U68" s="29">
        <f>+U74+U76+U78</f>
        <v>0</v>
      </c>
      <c r="V68" s="30">
        <f>+T68-U68</f>
        <v>0</v>
      </c>
    </row>
    <row r="69" spans="1:22" ht="15" customHeight="1" hidden="1">
      <c r="A69" s="110" t="s">
        <v>10</v>
      </c>
      <c r="B69" s="100" t="s">
        <v>105</v>
      </c>
      <c r="C69" s="101" t="s">
        <v>19</v>
      </c>
      <c r="D69" s="117">
        <f>Q79</f>
      </c>
      <c r="E69" s="112">
        <f>P79</f>
      </c>
      <c r="F69" s="117">
        <f>Q81</f>
      </c>
      <c r="G69" s="112">
        <f>P81</f>
      </c>
      <c r="H69" s="113"/>
      <c r="I69" s="114"/>
      <c r="J69" s="115">
        <f>P82</f>
      </c>
      <c r="K69" s="116">
        <f>Q82</f>
      </c>
      <c r="L69" s="115">
        <f>P76</f>
      </c>
      <c r="M69" s="116">
        <f>Q76</f>
      </c>
      <c r="N69" s="106">
        <f>IF(SUM(D69:M69)=0,"",COUNTIF(I67:I71,3))</f>
      </c>
      <c r="O69" s="107">
        <f>IF(SUM(D69:M69)=0,"",COUNTIF(H67:H71,3))</f>
      </c>
      <c r="P69" s="108">
        <f>IF(SUM(D69:M69)=0,"",SUM(I67:I71))</f>
      </c>
      <c r="Q69" s="109">
        <f>IF(SUM(D69:M69)=0,"",SUM(H67:H71))</f>
      </c>
      <c r="R69" s="280"/>
      <c r="S69" s="281"/>
      <c r="T69" s="29">
        <f>+T75+T77+U78</f>
        <v>0</v>
      </c>
      <c r="U69" s="29">
        <f>+U75+U77+T78</f>
        <v>0</v>
      </c>
      <c r="V69" s="30">
        <f>+T69-U69</f>
        <v>0</v>
      </c>
    </row>
    <row r="70" spans="1:22" ht="15" customHeight="1" hidden="1">
      <c r="A70" s="110" t="s">
        <v>11</v>
      </c>
      <c r="B70" s="100" t="s">
        <v>98</v>
      </c>
      <c r="C70" s="101" t="s">
        <v>0</v>
      </c>
      <c r="D70" s="117">
        <f>Q77</f>
      </c>
      <c r="E70" s="112">
        <f>P77</f>
      </c>
      <c r="F70" s="117">
        <f>Q75</f>
      </c>
      <c r="G70" s="112">
        <f>P75</f>
      </c>
      <c r="H70" s="117">
        <f>Q82</f>
      </c>
      <c r="I70" s="112">
        <f>P82</f>
      </c>
      <c r="J70" s="113"/>
      <c r="K70" s="114"/>
      <c r="L70" s="115">
        <f>P80</f>
      </c>
      <c r="M70" s="116">
        <f>Q80</f>
      </c>
      <c r="N70" s="106">
        <f>IF(SUM(D70:M70)=0,"",COUNTIF(K67:K71,3))</f>
      </c>
      <c r="O70" s="107">
        <f>IF(SUM(D70:M70)=0,"",COUNTIF(J67:J71,3))</f>
      </c>
      <c r="P70" s="108">
        <f>IF(SUM(D70:M70)=0,"",SUM(K67:K71))</f>
      </c>
      <c r="Q70" s="109">
        <f>IF(SUM(D70:M70)=0,"",SUM(J67:J71))</f>
      </c>
      <c r="R70" s="280"/>
      <c r="S70" s="281"/>
      <c r="T70" s="29">
        <f>+U74+U77+T79</f>
        <v>0</v>
      </c>
      <c r="U70" s="29">
        <f>+T74+T77+U79</f>
        <v>0</v>
      </c>
      <c r="V70" s="30">
        <f>+T70-U70</f>
        <v>0</v>
      </c>
    </row>
    <row r="71" spans="1:22" ht="15" customHeight="1" hidden="1">
      <c r="A71" s="118" t="s">
        <v>96</v>
      </c>
      <c r="B71" s="119" t="s">
        <v>106</v>
      </c>
      <c r="C71" s="120" t="s">
        <v>31</v>
      </c>
      <c r="D71" s="121">
        <f>Q74</f>
      </c>
      <c r="E71" s="122">
        <f>P74</f>
      </c>
      <c r="F71" s="121">
        <f>Q78</f>
      </c>
      <c r="G71" s="122">
        <f>P78</f>
      </c>
      <c r="H71" s="121">
        <f>Q76</f>
      </c>
      <c r="I71" s="122">
        <f>P76</f>
      </c>
      <c r="J71" s="121">
        <f>Q80</f>
      </c>
      <c r="K71" s="122">
        <f>P80</f>
      </c>
      <c r="L71" s="123"/>
      <c r="M71" s="124"/>
      <c r="N71" s="125">
        <f>IF(SUM(D71:M71)=0,"",COUNTIF(M67:M71,3))</f>
      </c>
      <c r="O71" s="107">
        <f>IF(SUM(D71:M71)=0,"",COUNTIF(L67:L71,3))</f>
      </c>
      <c r="P71" s="108">
        <f>IF(SUM(D71:M71)=0,"",SUM(M67:M71))</f>
      </c>
      <c r="Q71" s="109">
        <f>IF(SUM(D71:M71)=0,"",SUM(L67:L71))</f>
      </c>
      <c r="R71" s="282"/>
      <c r="S71" s="283"/>
      <c r="T71" s="29">
        <f>+U75+U76+U79</f>
        <v>0</v>
      </c>
      <c r="U71" s="29">
        <f>+T75+T76+T79</f>
        <v>0</v>
      </c>
      <c r="V71" s="30">
        <f>+T71-U71</f>
        <v>0</v>
      </c>
    </row>
    <row r="72" spans="1:24" ht="15" customHeight="1" hidden="1" thickTop="1">
      <c r="A72" s="126"/>
      <c r="B72" s="127" t="s">
        <v>32</v>
      </c>
      <c r="D72" s="128"/>
      <c r="E72" s="128"/>
      <c r="F72" s="129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30"/>
      <c r="S72" s="130"/>
      <c r="T72" s="41"/>
      <c r="U72" s="42" t="s">
        <v>22</v>
      </c>
      <c r="V72" s="43">
        <f>SUM(V68:V71)</f>
        <v>0</v>
      </c>
      <c r="W72" s="42" t="str">
        <f>IF(V72=0,"OK","Virhe")</f>
        <v>OK</v>
      </c>
      <c r="X72" s="44"/>
    </row>
    <row r="73" spans="1:22" ht="15" customHeight="1" hidden="1" thickBot="1">
      <c r="A73" s="131"/>
      <c r="B73" s="155" t="s">
        <v>41</v>
      </c>
      <c r="C73" s="132"/>
      <c r="D73" s="158"/>
      <c r="E73" s="136"/>
      <c r="F73" s="535" t="s">
        <v>42</v>
      </c>
      <c r="G73" s="534"/>
      <c r="H73" s="533" t="s">
        <v>43</v>
      </c>
      <c r="I73" s="534"/>
      <c r="J73" s="533" t="s">
        <v>44</v>
      </c>
      <c r="K73" s="534"/>
      <c r="L73" s="533" t="s">
        <v>45</v>
      </c>
      <c r="M73" s="534"/>
      <c r="N73" s="533" t="s">
        <v>46</v>
      </c>
      <c r="O73" s="534"/>
      <c r="P73" s="535" t="s">
        <v>23</v>
      </c>
      <c r="Q73" s="534"/>
      <c r="R73" s="531" t="s">
        <v>15</v>
      </c>
      <c r="S73" s="532"/>
      <c r="T73" s="48" t="s">
        <v>15</v>
      </c>
      <c r="U73" s="49"/>
      <c r="V73" s="19" t="s">
        <v>16</v>
      </c>
    </row>
    <row r="74" spans="1:34" ht="15" customHeight="1" hidden="1">
      <c r="A74" s="133" t="s">
        <v>99</v>
      </c>
      <c r="B74" s="134" t="s">
        <v>103</v>
      </c>
      <c r="C74" s="134" t="s">
        <v>106</v>
      </c>
      <c r="D74" s="158"/>
      <c r="E74" s="136"/>
      <c r="F74" s="471"/>
      <c r="G74" s="472"/>
      <c r="H74" s="502"/>
      <c r="I74" s="503"/>
      <c r="J74" s="473"/>
      <c r="K74" s="503"/>
      <c r="L74" s="502"/>
      <c r="M74" s="503"/>
      <c r="N74" s="502"/>
      <c r="O74" s="503"/>
      <c r="P74" s="137">
        <f aca="true" t="shared" si="46" ref="P74:P83">IF(COUNTA(F74:N74)=0,"",COUNTIF(F74:N74,"&gt;=0"))</f>
      </c>
      <c r="Q74" s="138">
        <f aca="true" t="shared" si="47" ref="Q74:Q83">IF(COUNTA(F74:N74)=0,"",(IF(LEFT(F74,1)="-",1,0)+IF(LEFT(H74,1)="-",1,0)+IF(LEFT(J74,1)="-",1,0)+IF(LEFT(L74,1)="-",1,0)+IF(LEFT(N74,1)="-",1,0)))</f>
      </c>
      <c r="R74" s="139">
        <f aca="true" t="shared" si="48" ref="R74:R83">+Y74+AA74+AC74+AE74+AG74</f>
        <v>0</v>
      </c>
      <c r="S74" s="140">
        <f aca="true" t="shared" si="49" ref="S74:S83">+Z74+AB74+AD74+AF74+AH74</f>
        <v>0</v>
      </c>
      <c r="T74" s="56">
        <f aca="true" t="shared" si="50" ref="T74:U79">+Y74+AA74+AC74+AE74+AG74</f>
        <v>0</v>
      </c>
      <c r="U74" s="57">
        <f t="shared" si="50"/>
        <v>0</v>
      </c>
      <c r="V74" s="58">
        <f aca="true" t="shared" si="51" ref="V74:V79">+T74-U74</f>
        <v>0</v>
      </c>
      <c r="Y74" s="59">
        <f aca="true" t="shared" si="52" ref="Y74:Y79">IF(F74="",0,IF(LEFT(F74,1)="-",ABS(F74),(IF(F74&gt;9,F74+2,11))))</f>
        <v>0</v>
      </c>
      <c r="Z74" s="60">
        <f aca="true" t="shared" si="53" ref="Z74:Z79">IF(F74="",0,IF(LEFT(F74,1)="-",(IF(ABS(F74)&gt;9,(ABS(F74)+2),11)),F74))</f>
        <v>0</v>
      </c>
      <c r="AA74" s="59">
        <f aca="true" t="shared" si="54" ref="AA74:AA79">IF(H74="",0,IF(LEFT(H74,1)="-",ABS(H74),(IF(H74&gt;9,H74+2,11))))</f>
        <v>0</v>
      </c>
      <c r="AB74" s="60">
        <f aca="true" t="shared" si="55" ref="AB74:AB79">IF(H74="",0,IF(LEFT(H74,1)="-",(IF(ABS(H74)&gt;9,(ABS(H74)+2),11)),H74))</f>
        <v>0</v>
      </c>
      <c r="AC74" s="59">
        <f aca="true" t="shared" si="56" ref="AC74:AC79">IF(J74="",0,IF(LEFT(J74,1)="-",ABS(J74),(IF(J74&gt;9,J74+2,11))))</f>
        <v>0</v>
      </c>
      <c r="AD74" s="60">
        <f aca="true" t="shared" si="57" ref="AD74:AD79">IF(J74="",0,IF(LEFT(J74,1)="-",(IF(ABS(J74)&gt;9,(ABS(J74)+2),11)),J74))</f>
        <v>0</v>
      </c>
      <c r="AE74" s="59">
        <f aca="true" t="shared" si="58" ref="AE74:AE79">IF(L74="",0,IF(LEFT(L74,1)="-",ABS(L74),(IF(L74&gt;9,L74+2,11))))</f>
        <v>0</v>
      </c>
      <c r="AF74" s="60">
        <f aca="true" t="shared" si="59" ref="AF74:AF79">IF(L74="",0,IF(LEFT(L74,1)="-",(IF(ABS(L74)&gt;9,(ABS(L74)+2),11)),L74))</f>
        <v>0</v>
      </c>
      <c r="AG74" s="59">
        <f aca="true" t="shared" si="60" ref="AG74:AG79">IF(N74="",0,IF(LEFT(N74,1)="-",ABS(N74),(IF(N74&gt;9,N74+2,11))))</f>
        <v>0</v>
      </c>
      <c r="AH74" s="60">
        <f aca="true" t="shared" si="61" ref="AH74:AH79">IF(N74="",0,IF(LEFT(N74,1)="-",(IF(ABS(N74)&gt;9,(ABS(N74)+2),11)),N74))</f>
        <v>0</v>
      </c>
    </row>
    <row r="75" spans="1:34" ht="15" customHeight="1" hidden="1">
      <c r="A75" s="133" t="s">
        <v>25</v>
      </c>
      <c r="B75" s="134" t="str">
        <f>IF(B68&gt;"",B68,"")</f>
        <v>Julia Piliptshuk</v>
      </c>
      <c r="C75" s="134" t="str">
        <f>IF(B70&gt;"",B70,"")</f>
        <v>Veera Välimäki</v>
      </c>
      <c r="D75" s="141"/>
      <c r="E75" s="136"/>
      <c r="F75" s="504"/>
      <c r="G75" s="495"/>
      <c r="H75" s="504"/>
      <c r="I75" s="495"/>
      <c r="J75" s="504"/>
      <c r="K75" s="495"/>
      <c r="L75" s="504"/>
      <c r="M75" s="495"/>
      <c r="N75" s="504"/>
      <c r="O75" s="495"/>
      <c r="P75" s="137">
        <f t="shared" si="46"/>
      </c>
      <c r="Q75" s="138">
        <f t="shared" si="47"/>
      </c>
      <c r="R75" s="142">
        <f t="shared" si="48"/>
        <v>0</v>
      </c>
      <c r="S75" s="143">
        <f t="shared" si="49"/>
        <v>0</v>
      </c>
      <c r="T75" s="56">
        <f t="shared" si="50"/>
        <v>0</v>
      </c>
      <c r="U75" s="57">
        <f t="shared" si="50"/>
        <v>0</v>
      </c>
      <c r="V75" s="58">
        <f t="shared" si="51"/>
        <v>0</v>
      </c>
      <c r="Y75" s="63">
        <f t="shared" si="52"/>
        <v>0</v>
      </c>
      <c r="Z75" s="64">
        <f t="shared" si="53"/>
        <v>0</v>
      </c>
      <c r="AA75" s="63">
        <f t="shared" si="54"/>
        <v>0</v>
      </c>
      <c r="AB75" s="64">
        <f t="shared" si="55"/>
        <v>0</v>
      </c>
      <c r="AC75" s="63">
        <f t="shared" si="56"/>
        <v>0</v>
      </c>
      <c r="AD75" s="64">
        <f t="shared" si="57"/>
        <v>0</v>
      </c>
      <c r="AE75" s="63">
        <f t="shared" si="58"/>
        <v>0</v>
      </c>
      <c r="AF75" s="64">
        <f t="shared" si="59"/>
        <v>0</v>
      </c>
      <c r="AG75" s="63">
        <f t="shared" si="60"/>
        <v>0</v>
      </c>
      <c r="AH75" s="64">
        <f t="shared" si="61"/>
        <v>0</v>
      </c>
    </row>
    <row r="76" spans="1:34" ht="15.75" customHeight="1" hidden="1" thickBot="1">
      <c r="A76" s="133" t="s">
        <v>100</v>
      </c>
      <c r="B76" s="144" t="str">
        <f>IF(B69&gt;"",B69,"")</f>
        <v>Emma Rolig</v>
      </c>
      <c r="C76" s="144" t="str">
        <f>IF(B71&gt;"",B71,"")</f>
        <v>Marite Kallasorg</v>
      </c>
      <c r="D76" s="145"/>
      <c r="E76" s="146"/>
      <c r="F76" s="496"/>
      <c r="G76" s="497"/>
      <c r="H76" s="496"/>
      <c r="I76" s="497"/>
      <c r="J76" s="496"/>
      <c r="K76" s="497"/>
      <c r="L76" s="496"/>
      <c r="M76" s="497"/>
      <c r="N76" s="496"/>
      <c r="O76" s="497"/>
      <c r="P76" s="137">
        <f t="shared" si="46"/>
      </c>
      <c r="Q76" s="138">
        <f t="shared" si="47"/>
      </c>
      <c r="R76" s="142">
        <f t="shared" si="48"/>
        <v>0</v>
      </c>
      <c r="S76" s="143">
        <f t="shared" si="49"/>
        <v>0</v>
      </c>
      <c r="T76" s="56">
        <f t="shared" si="50"/>
        <v>0</v>
      </c>
      <c r="U76" s="57">
        <f t="shared" si="50"/>
        <v>0</v>
      </c>
      <c r="V76" s="58">
        <f t="shared" si="51"/>
        <v>0</v>
      </c>
      <c r="Y76" s="63">
        <f t="shared" si="52"/>
        <v>0</v>
      </c>
      <c r="Z76" s="64">
        <f t="shared" si="53"/>
        <v>0</v>
      </c>
      <c r="AA76" s="63">
        <f t="shared" si="54"/>
        <v>0</v>
      </c>
      <c r="AB76" s="64">
        <f t="shared" si="55"/>
        <v>0</v>
      </c>
      <c r="AC76" s="63">
        <f t="shared" si="56"/>
        <v>0</v>
      </c>
      <c r="AD76" s="64">
        <f t="shared" si="57"/>
        <v>0</v>
      </c>
      <c r="AE76" s="63">
        <f t="shared" si="58"/>
        <v>0</v>
      </c>
      <c r="AF76" s="64">
        <f t="shared" si="59"/>
        <v>0</v>
      </c>
      <c r="AG76" s="63">
        <f t="shared" si="60"/>
        <v>0</v>
      </c>
      <c r="AH76" s="64">
        <f t="shared" si="61"/>
        <v>0</v>
      </c>
    </row>
    <row r="77" spans="1:34" ht="15" customHeight="1" hidden="1">
      <c r="A77" s="133" t="s">
        <v>26</v>
      </c>
      <c r="B77" s="134" t="str">
        <f>IF(B67&gt;"",B67,"")</f>
        <v>Julia Kirpu</v>
      </c>
      <c r="C77" s="134" t="str">
        <f>IF(B70&gt;"",B70,"")</f>
        <v>Veera Välimäki</v>
      </c>
      <c r="D77" s="135"/>
      <c r="E77" s="136"/>
      <c r="F77" s="498"/>
      <c r="G77" s="499"/>
      <c r="H77" s="498"/>
      <c r="I77" s="499"/>
      <c r="J77" s="498"/>
      <c r="K77" s="499"/>
      <c r="L77" s="498"/>
      <c r="M77" s="499"/>
      <c r="N77" s="498"/>
      <c r="O77" s="499"/>
      <c r="P77" s="137">
        <f t="shared" si="46"/>
      </c>
      <c r="Q77" s="138">
        <f t="shared" si="47"/>
      </c>
      <c r="R77" s="142">
        <f t="shared" si="48"/>
        <v>0</v>
      </c>
      <c r="S77" s="143">
        <f t="shared" si="49"/>
        <v>0</v>
      </c>
      <c r="T77" s="56">
        <f t="shared" si="50"/>
        <v>0</v>
      </c>
      <c r="U77" s="57">
        <f t="shared" si="50"/>
        <v>0</v>
      </c>
      <c r="V77" s="58">
        <f t="shared" si="51"/>
        <v>0</v>
      </c>
      <c r="Y77" s="63">
        <f t="shared" si="52"/>
        <v>0</v>
      </c>
      <c r="Z77" s="64">
        <f t="shared" si="53"/>
        <v>0</v>
      </c>
      <c r="AA77" s="63">
        <f t="shared" si="54"/>
        <v>0</v>
      </c>
      <c r="AB77" s="64">
        <f t="shared" si="55"/>
        <v>0</v>
      </c>
      <c r="AC77" s="63">
        <f t="shared" si="56"/>
        <v>0</v>
      </c>
      <c r="AD77" s="64">
        <f t="shared" si="57"/>
        <v>0</v>
      </c>
      <c r="AE77" s="63">
        <f t="shared" si="58"/>
        <v>0</v>
      </c>
      <c r="AF77" s="64">
        <f t="shared" si="59"/>
        <v>0</v>
      </c>
      <c r="AG77" s="63">
        <f t="shared" si="60"/>
        <v>0</v>
      </c>
      <c r="AH77" s="64">
        <f t="shared" si="61"/>
        <v>0</v>
      </c>
    </row>
    <row r="78" spans="1:34" ht="15" customHeight="1" hidden="1">
      <c r="A78" s="133" t="s">
        <v>101</v>
      </c>
      <c r="B78" s="134" t="str">
        <f>IF(B68&gt;"",B68,"")</f>
        <v>Julia Piliptshuk</v>
      </c>
      <c r="C78" s="134" t="str">
        <f>IF(B71&gt;"",B71,"")</f>
        <v>Marite Kallasorg</v>
      </c>
      <c r="D78" s="141"/>
      <c r="E78" s="136"/>
      <c r="F78" s="522"/>
      <c r="G78" s="477"/>
      <c r="H78" s="522"/>
      <c r="I78" s="477"/>
      <c r="J78" s="522"/>
      <c r="K78" s="477"/>
      <c r="L78" s="494"/>
      <c r="M78" s="495"/>
      <c r="N78" s="494"/>
      <c r="O78" s="495"/>
      <c r="P78" s="137">
        <f t="shared" si="46"/>
      </c>
      <c r="Q78" s="138">
        <f t="shared" si="47"/>
      </c>
      <c r="R78" s="142">
        <f t="shared" si="48"/>
        <v>0</v>
      </c>
      <c r="S78" s="143">
        <f t="shared" si="49"/>
        <v>0</v>
      </c>
      <c r="T78" s="56">
        <f t="shared" si="50"/>
        <v>0</v>
      </c>
      <c r="U78" s="57">
        <f t="shared" si="50"/>
        <v>0</v>
      </c>
      <c r="V78" s="58">
        <f t="shared" si="51"/>
        <v>0</v>
      </c>
      <c r="Y78" s="63">
        <f t="shared" si="52"/>
        <v>0</v>
      </c>
      <c r="Z78" s="64">
        <f t="shared" si="53"/>
        <v>0</v>
      </c>
      <c r="AA78" s="63">
        <f t="shared" si="54"/>
        <v>0</v>
      </c>
      <c r="AB78" s="64">
        <f t="shared" si="55"/>
        <v>0</v>
      </c>
      <c r="AC78" s="63">
        <f t="shared" si="56"/>
        <v>0</v>
      </c>
      <c r="AD78" s="64">
        <f t="shared" si="57"/>
        <v>0</v>
      </c>
      <c r="AE78" s="63">
        <f t="shared" si="58"/>
        <v>0</v>
      </c>
      <c r="AF78" s="64">
        <f t="shared" si="59"/>
        <v>0</v>
      </c>
      <c r="AG78" s="63">
        <f t="shared" si="60"/>
        <v>0</v>
      </c>
      <c r="AH78" s="64">
        <f t="shared" si="61"/>
        <v>0</v>
      </c>
    </row>
    <row r="79" spans="1:34" ht="15.75" customHeight="1" hidden="1" thickBot="1">
      <c r="A79" s="133" t="s">
        <v>24</v>
      </c>
      <c r="B79" s="144" t="str">
        <f>IF(B67&gt;"",B67,"")</f>
        <v>Julia Kirpu</v>
      </c>
      <c r="C79" s="144" t="str">
        <f>IF(B69&gt;"",B69,"")</f>
        <v>Emma Rolig</v>
      </c>
      <c r="D79" s="145"/>
      <c r="E79" s="146"/>
      <c r="F79" s="496"/>
      <c r="G79" s="497"/>
      <c r="H79" s="496"/>
      <c r="I79" s="497"/>
      <c r="J79" s="496"/>
      <c r="K79" s="497"/>
      <c r="L79" s="496"/>
      <c r="M79" s="497"/>
      <c r="N79" s="496"/>
      <c r="O79" s="497"/>
      <c r="P79" s="137">
        <f t="shared" si="46"/>
      </c>
      <c r="Q79" s="138">
        <f t="shared" si="47"/>
      </c>
      <c r="R79" s="142">
        <f t="shared" si="48"/>
        <v>0</v>
      </c>
      <c r="S79" s="143">
        <f t="shared" si="49"/>
        <v>0</v>
      </c>
      <c r="T79" s="56">
        <f t="shared" si="50"/>
        <v>0</v>
      </c>
      <c r="U79" s="57">
        <f t="shared" si="50"/>
        <v>0</v>
      </c>
      <c r="V79" s="58">
        <f t="shared" si="51"/>
        <v>0</v>
      </c>
      <c r="Y79" s="70">
        <f t="shared" si="52"/>
        <v>0</v>
      </c>
      <c r="Z79" s="71">
        <f t="shared" si="53"/>
        <v>0</v>
      </c>
      <c r="AA79" s="70">
        <f t="shared" si="54"/>
        <v>0</v>
      </c>
      <c r="AB79" s="71">
        <f t="shared" si="55"/>
        <v>0</v>
      </c>
      <c r="AC79" s="70">
        <f t="shared" si="56"/>
        <v>0</v>
      </c>
      <c r="AD79" s="71">
        <f t="shared" si="57"/>
        <v>0</v>
      </c>
      <c r="AE79" s="70">
        <f t="shared" si="58"/>
        <v>0</v>
      </c>
      <c r="AF79" s="71">
        <f t="shared" si="59"/>
        <v>0</v>
      </c>
      <c r="AG79" s="70">
        <f t="shared" si="60"/>
        <v>0</v>
      </c>
      <c r="AH79" s="71">
        <f t="shared" si="61"/>
        <v>0</v>
      </c>
    </row>
    <row r="80" spans="1:19" ht="15.75" customHeight="1" hidden="1" thickBot="1" thickTop="1">
      <c r="A80" s="133" t="s">
        <v>102</v>
      </c>
      <c r="B80" s="134" t="str">
        <f>IF(B70&gt;"",B70,"")</f>
        <v>Veera Välimäki</v>
      </c>
      <c r="C80" s="134" t="str">
        <f>IF(B71&gt;"",B71,"")</f>
        <v>Marite Kallasorg</v>
      </c>
      <c r="D80" s="135"/>
      <c r="E80" s="136"/>
      <c r="F80" s="498"/>
      <c r="G80" s="499"/>
      <c r="H80" s="498"/>
      <c r="I80" s="499"/>
      <c r="J80" s="498"/>
      <c r="K80" s="499"/>
      <c r="L80" s="498"/>
      <c r="M80" s="499"/>
      <c r="N80" s="498"/>
      <c r="O80" s="499"/>
      <c r="P80" s="137">
        <f t="shared" si="46"/>
      </c>
      <c r="Q80" s="138">
        <f t="shared" si="47"/>
      </c>
      <c r="R80" s="142">
        <f t="shared" si="48"/>
        <v>0</v>
      </c>
      <c r="S80" s="143">
        <f t="shared" si="49"/>
        <v>0</v>
      </c>
    </row>
    <row r="81" spans="1:19" ht="16.5" customHeight="1" hidden="1" thickBot="1" thickTop="1">
      <c r="A81" s="133" t="s">
        <v>27</v>
      </c>
      <c r="B81" s="134" t="str">
        <f>IF(B68&gt;"",B68,"")</f>
        <v>Julia Piliptshuk</v>
      </c>
      <c r="C81" s="134" t="str">
        <f>IF(B69&gt;"",B69,"")</f>
        <v>Emma Rolig</v>
      </c>
      <c r="D81" s="141"/>
      <c r="E81" s="136"/>
      <c r="F81" s="522"/>
      <c r="G81" s="477"/>
      <c r="H81" s="522"/>
      <c r="I81" s="477"/>
      <c r="J81" s="522"/>
      <c r="K81" s="477"/>
      <c r="L81" s="494"/>
      <c r="M81" s="495"/>
      <c r="N81" s="494"/>
      <c r="O81" s="495"/>
      <c r="P81" s="137">
        <f t="shared" si="46"/>
      </c>
      <c r="Q81" s="138">
        <f t="shared" si="47"/>
      </c>
      <c r="R81" s="142">
        <f t="shared" si="48"/>
        <v>0</v>
      </c>
      <c r="S81" s="143">
        <f t="shared" si="49"/>
        <v>0</v>
      </c>
    </row>
    <row r="82" spans="1:19" ht="15.75" customHeight="1" hidden="1" thickBot="1">
      <c r="A82" s="133" t="s">
        <v>29</v>
      </c>
      <c r="B82" s="144" t="str">
        <f>IF(B69&gt;"",B69,"")</f>
        <v>Emma Rolig</v>
      </c>
      <c r="C82" s="144" t="str">
        <f>IF(B70&gt;"",B70,"")</f>
        <v>Veera Välimäki</v>
      </c>
      <c r="D82" s="145"/>
      <c r="E82" s="146"/>
      <c r="F82" s="496"/>
      <c r="G82" s="497"/>
      <c r="H82" s="496"/>
      <c r="I82" s="497"/>
      <c r="J82" s="496"/>
      <c r="K82" s="497"/>
      <c r="L82" s="496"/>
      <c r="M82" s="497"/>
      <c r="N82" s="496"/>
      <c r="O82" s="497"/>
      <c r="P82" s="137">
        <f t="shared" si="46"/>
      </c>
      <c r="Q82" s="138">
        <f t="shared" si="47"/>
      </c>
      <c r="R82" s="142">
        <f t="shared" si="48"/>
        <v>0</v>
      </c>
      <c r="S82" s="143">
        <f t="shared" si="49"/>
        <v>0</v>
      </c>
    </row>
    <row r="83" spans="1:22" ht="15" customHeight="1" hidden="1" thickTop="1">
      <c r="A83" s="147" t="s">
        <v>28</v>
      </c>
      <c r="B83" s="148" t="str">
        <f>IF(B67&gt;"",B67,"")</f>
        <v>Julia Kirpu</v>
      </c>
      <c r="C83" s="148" t="str">
        <f>IF(B68&gt;"",B68,"")</f>
        <v>Julia Piliptshuk</v>
      </c>
      <c r="D83" s="149"/>
      <c r="E83" s="150"/>
      <c r="F83" s="505"/>
      <c r="G83" s="506"/>
      <c r="H83" s="505"/>
      <c r="I83" s="506"/>
      <c r="J83" s="505"/>
      <c r="K83" s="506"/>
      <c r="L83" s="505"/>
      <c r="M83" s="506"/>
      <c r="N83" s="505"/>
      <c r="O83" s="506"/>
      <c r="P83" s="151">
        <f t="shared" si="46"/>
      </c>
      <c r="Q83" s="152">
        <f t="shared" si="47"/>
      </c>
      <c r="R83" s="153">
        <f t="shared" si="48"/>
        <v>0</v>
      </c>
      <c r="S83" s="154">
        <f t="shared" si="49"/>
        <v>0</v>
      </c>
      <c r="T83" s="531" t="s">
        <v>15</v>
      </c>
      <c r="U83" s="539"/>
      <c r="V83" s="19" t="s">
        <v>16</v>
      </c>
    </row>
    <row r="84" spans="1:22" ht="15" hidden="1">
      <c r="A84" s="20" t="s">
        <v>8</v>
      </c>
      <c r="B84" s="77" t="s">
        <v>83</v>
      </c>
      <c r="C84" s="78" t="s">
        <v>53</v>
      </c>
      <c r="D84" s="21"/>
      <c r="E84" s="22"/>
      <c r="F84" s="23">
        <f>+P94</f>
      </c>
      <c r="G84" s="24">
        <f>+Q94</f>
      </c>
      <c r="H84" s="23">
        <f>P90</f>
      </c>
      <c r="I84" s="24">
        <f>Q90</f>
      </c>
      <c r="J84" s="23">
        <f>P92</f>
      </c>
      <c r="K84" s="24">
        <f>Q92</f>
      </c>
      <c r="L84" s="23"/>
      <c r="M84" s="24"/>
      <c r="N84" s="25">
        <f>IF(SUM(D84:M84)=0,"",COUNTIF(E84:E87,"3"))</f>
      </c>
      <c r="O84" s="26">
        <f>IF(SUM(E84:N84)=0,"",COUNTIF(D84:D87,"3"))</f>
      </c>
      <c r="P84" s="27">
        <f>IF(SUM(D84:M84)=0,"",SUM(E84:E87))</f>
      </c>
      <c r="Q84" s="28">
        <f>IF(SUM(D84:M84)=0,"",SUM(D84:D87))</f>
      </c>
      <c r="R84" s="464"/>
      <c r="S84" s="465"/>
      <c r="T84" s="29">
        <f>+T90+T92+T94</f>
        <v>0</v>
      </c>
      <c r="U84" s="29">
        <f>+U90+U92+U94</f>
        <v>0</v>
      </c>
      <c r="V84" s="30">
        <f>+T84-U84</f>
        <v>0</v>
      </c>
    </row>
    <row r="85" spans="1:22" ht="15" hidden="1">
      <c r="A85" s="31" t="s">
        <v>9</v>
      </c>
      <c r="B85" s="77" t="s">
        <v>71</v>
      </c>
      <c r="C85" s="78" t="s">
        <v>68</v>
      </c>
      <c r="D85" s="32">
        <f>+Q94</f>
      </c>
      <c r="E85" s="33">
        <f>+P94</f>
      </c>
      <c r="F85" s="34"/>
      <c r="G85" s="35"/>
      <c r="H85" s="32">
        <f>P93</f>
      </c>
      <c r="I85" s="33">
        <f>Q93</f>
      </c>
      <c r="J85" s="32">
        <f>P91</f>
      </c>
      <c r="K85" s="33">
        <f>Q91</f>
      </c>
      <c r="L85" s="32"/>
      <c r="M85" s="33"/>
      <c r="N85" s="25">
        <f>IF(SUM(D85:M85)=0,"",COUNTIF(G84:G87,"3"))</f>
      </c>
      <c r="O85" s="26">
        <f>IF(SUM(E85:N85)=0,"",COUNTIF(F84:F87,"3"))</f>
      </c>
      <c r="P85" s="27">
        <f>IF(SUM(D85:M85)=0,"",SUM(G84:G87))</f>
      </c>
      <c r="Q85" s="28">
        <f>IF(SUM(D85:M85)=0,"",SUM(F84:F87))</f>
      </c>
      <c r="R85" s="464"/>
      <c r="S85" s="465"/>
      <c r="T85" s="29">
        <f>+T91+T93+U94</f>
        <v>0</v>
      </c>
      <c r="U85" s="29">
        <f>+U91+U93+T94</f>
        <v>0</v>
      </c>
      <c r="V85" s="30">
        <f>+T85-U85</f>
        <v>0</v>
      </c>
    </row>
    <row r="86" spans="1:22" ht="15" hidden="1">
      <c r="A86" s="31" t="s">
        <v>10</v>
      </c>
      <c r="B86" s="77" t="s">
        <v>91</v>
      </c>
      <c r="C86" s="78" t="s">
        <v>18</v>
      </c>
      <c r="D86" s="32">
        <f>+Q90</f>
      </c>
      <c r="E86" s="33">
        <f>+P90</f>
      </c>
      <c r="F86" s="32">
        <f>Q93</f>
      </c>
      <c r="G86" s="33">
        <f>P93</f>
      </c>
      <c r="H86" s="34"/>
      <c r="I86" s="35"/>
      <c r="J86" s="32">
        <f>P95</f>
      </c>
      <c r="K86" s="33">
        <f>Q95</f>
      </c>
      <c r="L86" s="32"/>
      <c r="M86" s="33"/>
      <c r="N86" s="25">
        <f>IF(SUM(D86:M86)=0,"",COUNTIF(I84:I87,"3"))</f>
      </c>
      <c r="O86" s="26">
        <f>IF(SUM(E86:N86)=0,"",COUNTIF(H84:H87,"3"))</f>
      </c>
      <c r="P86" s="27">
        <f>IF(SUM(D86:M86)=0,"",SUM(I84:I87))</f>
      </c>
      <c r="Q86" s="28">
        <f>IF(SUM(D86:M86)=0,"",SUM(H84:H87))</f>
      </c>
      <c r="R86" s="464"/>
      <c r="S86" s="465"/>
      <c r="T86" s="29">
        <f>+U90+U93+T95</f>
        <v>0</v>
      </c>
      <c r="U86" s="29">
        <f>+T90+T93+U95</f>
        <v>0</v>
      </c>
      <c r="V86" s="30">
        <f>+T86-U86</f>
        <v>0</v>
      </c>
    </row>
    <row r="87" spans="1:22" ht="15" hidden="1">
      <c r="A87" s="31" t="s">
        <v>11</v>
      </c>
      <c r="B87" s="79" t="s">
        <v>73</v>
      </c>
      <c r="C87" s="78" t="s">
        <v>54</v>
      </c>
      <c r="D87" s="32">
        <f>Q92</f>
      </c>
      <c r="E87" s="33">
        <f>P92</f>
      </c>
      <c r="F87" s="32">
        <f>Q91</f>
      </c>
      <c r="G87" s="33">
        <f>P91</f>
      </c>
      <c r="H87" s="32">
        <f>Q95</f>
      </c>
      <c r="I87" s="33">
        <f>P95</f>
      </c>
      <c r="J87" s="34"/>
      <c r="K87" s="35"/>
      <c r="L87" s="32"/>
      <c r="M87" s="33"/>
      <c r="N87" s="25">
        <f>IF(SUM(D87:M87)=0,"",COUNTIF(K84:K87,"3"))</f>
      </c>
      <c r="O87" s="26">
        <f>IF(SUM(E87:N87)=0,"",COUNTIF(J84:J87,"3"))</f>
      </c>
      <c r="P87" s="27">
        <f>IF(SUM(D87:M88)=0,"",SUM(K84:K87))</f>
      </c>
      <c r="Q87" s="28">
        <f>IF(SUM(D87:M87)=0,"",SUM(J84:J87))</f>
      </c>
      <c r="R87" s="464"/>
      <c r="S87" s="465"/>
      <c r="T87" s="29">
        <f>+U91+U92+U95</f>
        <v>0</v>
      </c>
      <c r="U87" s="29">
        <f>+T91+T92+T95</f>
        <v>0</v>
      </c>
      <c r="V87" s="30">
        <f>+T87-U87</f>
        <v>0</v>
      </c>
    </row>
    <row r="88" spans="1:24" ht="15" hidden="1" thickTop="1">
      <c r="A88" s="36"/>
      <c r="B88" s="37" t="s">
        <v>32</v>
      </c>
      <c r="C88" s="80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  <c r="S88" s="40"/>
      <c r="T88" s="41"/>
      <c r="U88" s="42" t="s">
        <v>22</v>
      </c>
      <c r="V88" s="43">
        <f>SUM(V84:V87)</f>
        <v>0</v>
      </c>
      <c r="W88" s="42" t="str">
        <f>IF(V88=0,"OK","Virhe")</f>
        <v>OK</v>
      </c>
      <c r="X88" s="44"/>
    </row>
    <row r="89" spans="1:22" ht="15" hidden="1" thickBot="1">
      <c r="A89" s="45"/>
      <c r="B89" s="81" t="s">
        <v>41</v>
      </c>
      <c r="C89" s="82"/>
      <c r="D89" s="72" t="s">
        <v>39</v>
      </c>
      <c r="E89" s="73"/>
      <c r="F89" s="466" t="s">
        <v>42</v>
      </c>
      <c r="G89" s="467"/>
      <c r="H89" s="468" t="s">
        <v>43</v>
      </c>
      <c r="I89" s="467"/>
      <c r="J89" s="468" t="s">
        <v>44</v>
      </c>
      <c r="K89" s="467"/>
      <c r="L89" s="468" t="s">
        <v>45</v>
      </c>
      <c r="M89" s="467"/>
      <c r="N89" s="468" t="s">
        <v>46</v>
      </c>
      <c r="O89" s="467"/>
      <c r="P89" s="469" t="s">
        <v>23</v>
      </c>
      <c r="Q89" s="536"/>
      <c r="S89" s="47"/>
      <c r="T89" s="48" t="s">
        <v>15</v>
      </c>
      <c r="U89" s="49"/>
      <c r="V89" s="19" t="s">
        <v>16</v>
      </c>
    </row>
    <row r="90" spans="1:34" ht="15" hidden="1">
      <c r="A90" s="50" t="s">
        <v>24</v>
      </c>
      <c r="B90" s="83" t="str">
        <f>IF(B84&gt;"",B84,"")</f>
        <v>Joakim Tyfvander</v>
      </c>
      <c r="C90" s="83" t="str">
        <f>IF(B86&gt;"",B86,"")</f>
        <v>Niklas Taanila</v>
      </c>
      <c r="D90" s="74">
        <v>4</v>
      </c>
      <c r="E90" s="51"/>
      <c r="F90" s="462"/>
      <c r="G90" s="463"/>
      <c r="H90" s="519"/>
      <c r="I90" s="520"/>
      <c r="J90" s="519"/>
      <c r="K90" s="520"/>
      <c r="L90" s="519"/>
      <c r="M90" s="520"/>
      <c r="N90" s="521"/>
      <c r="O90" s="520"/>
      <c r="P90" s="52">
        <f aca="true" t="shared" si="62" ref="P90:P95">IF(COUNT(F90:N90)=0,"",COUNTIF(F90:N90,"&gt;=0"))</f>
      </c>
      <c r="Q90" s="53">
        <f aca="true" t="shared" si="63" ref="Q90:Q95">IF(COUNT(F90:N90)=0,"",(IF(LEFT(F90,1)="-",1,0)+IF(LEFT(H90,1)="-",1,0)+IF(LEFT(J90,1)="-",1,0)+IF(LEFT(L90,1)="-",1,0)+IF(LEFT(N90,1)="-",1,0)))</f>
      </c>
      <c r="R90" s="54"/>
      <c r="S90" s="55"/>
      <c r="T90" s="56">
        <f aca="true" t="shared" si="64" ref="T90:U95">+Y90+AA90+AC90+AE90+AG90</f>
        <v>0</v>
      </c>
      <c r="U90" s="57">
        <f t="shared" si="64"/>
        <v>0</v>
      </c>
      <c r="V90" s="58">
        <f aca="true" t="shared" si="65" ref="V90:V95">+T90-U90</f>
        <v>0</v>
      </c>
      <c r="Y90" s="59">
        <f aca="true" t="shared" si="66" ref="Y90:Y95">IF(F90="",0,IF(LEFT(F90,1)="-",ABS(F90),(IF(F90&gt;9,F90+2,11))))</f>
        <v>0</v>
      </c>
      <c r="Z90" s="60">
        <f aca="true" t="shared" si="67" ref="Z90:Z95">IF(F90="",0,IF(LEFT(F90,1)="-",(IF(ABS(F90)&gt;9,(ABS(F90)+2),11)),F90))</f>
        <v>0</v>
      </c>
      <c r="AA90" s="59">
        <f aca="true" t="shared" si="68" ref="AA90:AA95">IF(H90="",0,IF(LEFT(H90,1)="-",ABS(H90),(IF(H90&gt;9,H90+2,11))))</f>
        <v>0</v>
      </c>
      <c r="AB90" s="60">
        <f aca="true" t="shared" si="69" ref="AB90:AB95">IF(H90="",0,IF(LEFT(H90,1)="-",(IF(ABS(H90)&gt;9,(ABS(H90)+2),11)),H90))</f>
        <v>0</v>
      </c>
      <c r="AC90" s="59">
        <f aca="true" t="shared" si="70" ref="AC90:AC95">IF(J90="",0,IF(LEFT(J90,1)="-",ABS(J90),(IF(J90&gt;9,J90+2,11))))</f>
        <v>0</v>
      </c>
      <c r="AD90" s="60">
        <f aca="true" t="shared" si="71" ref="AD90:AD95">IF(J90="",0,IF(LEFT(J90,1)="-",(IF(ABS(J90)&gt;9,(ABS(J90)+2),11)),J90))</f>
        <v>0</v>
      </c>
      <c r="AE90" s="59">
        <f aca="true" t="shared" si="72" ref="AE90:AE95">IF(L90="",0,IF(LEFT(L90,1)="-",ABS(L90),(IF(L90&gt;9,L90+2,11))))</f>
        <v>0</v>
      </c>
      <c r="AF90" s="60">
        <f aca="true" t="shared" si="73" ref="AF90:AF95">IF(L90="",0,IF(LEFT(L90,1)="-",(IF(ABS(L90)&gt;9,(ABS(L90)+2),11)),L90))</f>
        <v>0</v>
      </c>
      <c r="AG90" s="59">
        <f aca="true" t="shared" si="74" ref="AG90:AG95">IF(N90="",0,IF(LEFT(N90,1)="-",ABS(N90),(IF(N90&gt;9,N90+2,11))))</f>
        <v>0</v>
      </c>
      <c r="AH90" s="60">
        <f aca="true" t="shared" si="75" ref="AH90:AH95">IF(N90="",0,IF(LEFT(N90,1)="-",(IF(ABS(N90)&gt;9,(ABS(N90)+2),11)),N90))</f>
        <v>0</v>
      </c>
    </row>
    <row r="91" spans="1:34" ht="15" hidden="1">
      <c r="A91" s="50" t="s">
        <v>25</v>
      </c>
      <c r="B91" s="83" t="s">
        <v>71</v>
      </c>
      <c r="C91" s="83" t="str">
        <f>IF(B87&gt;"",B87,"")</f>
        <v>Andre Rodriguez</v>
      </c>
      <c r="D91" s="75">
        <v>1</v>
      </c>
      <c r="E91" s="51"/>
      <c r="F91" s="513"/>
      <c r="G91" s="514"/>
      <c r="H91" s="513"/>
      <c r="I91" s="514"/>
      <c r="J91" s="513"/>
      <c r="K91" s="514"/>
      <c r="L91" s="513"/>
      <c r="M91" s="514"/>
      <c r="N91" s="513"/>
      <c r="O91" s="514"/>
      <c r="P91" s="52">
        <f t="shared" si="62"/>
      </c>
      <c r="Q91" s="53">
        <f t="shared" si="63"/>
      </c>
      <c r="R91" s="61"/>
      <c r="S91" s="62"/>
      <c r="T91" s="56">
        <f t="shared" si="64"/>
        <v>0</v>
      </c>
      <c r="U91" s="57">
        <f t="shared" si="64"/>
        <v>0</v>
      </c>
      <c r="V91" s="58">
        <f t="shared" si="65"/>
        <v>0</v>
      </c>
      <c r="Y91" s="63">
        <f t="shared" si="66"/>
        <v>0</v>
      </c>
      <c r="Z91" s="64">
        <f t="shared" si="67"/>
        <v>0</v>
      </c>
      <c r="AA91" s="63">
        <f t="shared" si="68"/>
        <v>0</v>
      </c>
      <c r="AB91" s="64">
        <f t="shared" si="69"/>
        <v>0</v>
      </c>
      <c r="AC91" s="63">
        <f t="shared" si="70"/>
        <v>0</v>
      </c>
      <c r="AD91" s="64">
        <f t="shared" si="71"/>
        <v>0</v>
      </c>
      <c r="AE91" s="63">
        <f t="shared" si="72"/>
        <v>0</v>
      </c>
      <c r="AF91" s="64">
        <f t="shared" si="73"/>
        <v>0</v>
      </c>
      <c r="AG91" s="63">
        <f t="shared" si="74"/>
        <v>0</v>
      </c>
      <c r="AH91" s="64">
        <f t="shared" si="75"/>
        <v>0</v>
      </c>
    </row>
    <row r="92" spans="1:34" ht="15.75" hidden="1" thickBot="1">
      <c r="A92" s="50" t="s">
        <v>26</v>
      </c>
      <c r="B92" s="84" t="s">
        <v>83</v>
      </c>
      <c r="C92" s="84" t="str">
        <f>IF(B87&gt;"",B87,"")</f>
        <v>Andre Rodriguez</v>
      </c>
      <c r="D92" s="72">
        <v>3</v>
      </c>
      <c r="E92" s="46"/>
      <c r="F92" s="517"/>
      <c r="G92" s="518"/>
      <c r="H92" s="517"/>
      <c r="I92" s="518"/>
      <c r="J92" s="517"/>
      <c r="K92" s="518"/>
      <c r="L92" s="517"/>
      <c r="M92" s="518"/>
      <c r="N92" s="517"/>
      <c r="O92" s="518"/>
      <c r="P92" s="52">
        <f t="shared" si="62"/>
      </c>
      <c r="Q92" s="53">
        <f t="shared" si="63"/>
      </c>
      <c r="R92" s="61"/>
      <c r="S92" s="62"/>
      <c r="T92" s="56">
        <f t="shared" si="64"/>
        <v>0</v>
      </c>
      <c r="U92" s="57">
        <f t="shared" si="64"/>
        <v>0</v>
      </c>
      <c r="V92" s="58">
        <f t="shared" si="65"/>
        <v>0</v>
      </c>
      <c r="Y92" s="63">
        <f t="shared" si="66"/>
        <v>0</v>
      </c>
      <c r="Z92" s="64">
        <f t="shared" si="67"/>
        <v>0</v>
      </c>
      <c r="AA92" s="63">
        <f t="shared" si="68"/>
        <v>0</v>
      </c>
      <c r="AB92" s="64">
        <f t="shared" si="69"/>
        <v>0</v>
      </c>
      <c r="AC92" s="63">
        <f t="shared" si="70"/>
        <v>0</v>
      </c>
      <c r="AD92" s="64">
        <f t="shared" si="71"/>
        <v>0</v>
      </c>
      <c r="AE92" s="63">
        <f t="shared" si="72"/>
        <v>0</v>
      </c>
      <c r="AF92" s="64">
        <f t="shared" si="73"/>
        <v>0</v>
      </c>
      <c r="AG92" s="63">
        <f t="shared" si="74"/>
        <v>0</v>
      </c>
      <c r="AH92" s="64">
        <f t="shared" si="75"/>
        <v>0</v>
      </c>
    </row>
    <row r="93" spans="1:34" ht="15" hidden="1">
      <c r="A93" s="50" t="s">
        <v>27</v>
      </c>
      <c r="B93" s="83" t="s">
        <v>71</v>
      </c>
      <c r="C93" s="83" t="str">
        <f>IF(B86&gt;"",B86,"")</f>
        <v>Niklas Taanila</v>
      </c>
      <c r="D93" s="74">
        <v>4</v>
      </c>
      <c r="E93" s="51"/>
      <c r="F93" s="519"/>
      <c r="G93" s="520"/>
      <c r="H93" s="519"/>
      <c r="I93" s="520"/>
      <c r="J93" s="519"/>
      <c r="K93" s="520"/>
      <c r="L93" s="519"/>
      <c r="M93" s="520"/>
      <c r="N93" s="519"/>
      <c r="O93" s="520"/>
      <c r="P93" s="52">
        <f t="shared" si="62"/>
      </c>
      <c r="Q93" s="53">
        <f t="shared" si="63"/>
      </c>
      <c r="R93" s="61"/>
      <c r="S93" s="62"/>
      <c r="T93" s="56">
        <f t="shared" si="64"/>
        <v>0</v>
      </c>
      <c r="U93" s="57">
        <f t="shared" si="64"/>
        <v>0</v>
      </c>
      <c r="V93" s="58">
        <f t="shared" si="65"/>
        <v>0</v>
      </c>
      <c r="Y93" s="63">
        <f t="shared" si="66"/>
        <v>0</v>
      </c>
      <c r="Z93" s="64">
        <f t="shared" si="67"/>
        <v>0</v>
      </c>
      <c r="AA93" s="63">
        <f t="shared" si="68"/>
        <v>0</v>
      </c>
      <c r="AB93" s="64">
        <f t="shared" si="69"/>
        <v>0</v>
      </c>
      <c r="AC93" s="63">
        <f t="shared" si="70"/>
        <v>0</v>
      </c>
      <c r="AD93" s="64">
        <f t="shared" si="71"/>
        <v>0</v>
      </c>
      <c r="AE93" s="63">
        <f t="shared" si="72"/>
        <v>0</v>
      </c>
      <c r="AF93" s="64">
        <f t="shared" si="73"/>
        <v>0</v>
      </c>
      <c r="AG93" s="63">
        <f t="shared" si="74"/>
        <v>0</v>
      </c>
      <c r="AH93" s="64">
        <f t="shared" si="75"/>
        <v>0</v>
      </c>
    </row>
    <row r="94" spans="1:34" ht="15" hidden="1">
      <c r="A94" s="50" t="s">
        <v>28</v>
      </c>
      <c r="B94" s="83" t="s">
        <v>83</v>
      </c>
      <c r="C94" s="83" t="str">
        <f>IF(B85&gt;"",B85,"")</f>
        <v>Mario Link</v>
      </c>
      <c r="D94" s="75">
        <v>3</v>
      </c>
      <c r="E94" s="51"/>
      <c r="F94" s="513"/>
      <c r="G94" s="514"/>
      <c r="H94" s="513"/>
      <c r="I94" s="514"/>
      <c r="J94" s="461"/>
      <c r="K94" s="514"/>
      <c r="L94" s="513"/>
      <c r="M94" s="514"/>
      <c r="N94" s="513"/>
      <c r="O94" s="514"/>
      <c r="P94" s="52">
        <f t="shared" si="62"/>
      </c>
      <c r="Q94" s="53">
        <f t="shared" si="63"/>
      </c>
      <c r="R94" s="61"/>
      <c r="S94" s="62"/>
      <c r="T94" s="56">
        <f t="shared" si="64"/>
        <v>0</v>
      </c>
      <c r="U94" s="57">
        <f t="shared" si="64"/>
        <v>0</v>
      </c>
      <c r="V94" s="58">
        <f t="shared" si="65"/>
        <v>0</v>
      </c>
      <c r="Y94" s="63">
        <f t="shared" si="66"/>
        <v>0</v>
      </c>
      <c r="Z94" s="64">
        <f t="shared" si="67"/>
        <v>0</v>
      </c>
      <c r="AA94" s="63">
        <f t="shared" si="68"/>
        <v>0</v>
      </c>
      <c r="AB94" s="64">
        <f t="shared" si="69"/>
        <v>0</v>
      </c>
      <c r="AC94" s="63">
        <f t="shared" si="70"/>
        <v>0</v>
      </c>
      <c r="AD94" s="64">
        <f t="shared" si="71"/>
        <v>0</v>
      </c>
      <c r="AE94" s="63">
        <f t="shared" si="72"/>
        <v>0</v>
      </c>
      <c r="AF94" s="64">
        <f t="shared" si="73"/>
        <v>0</v>
      </c>
      <c r="AG94" s="63">
        <f t="shared" si="74"/>
        <v>0</v>
      </c>
      <c r="AH94" s="64">
        <f t="shared" si="75"/>
        <v>0</v>
      </c>
    </row>
    <row r="95" spans="1:34" ht="15.75" hidden="1" thickBot="1">
      <c r="A95" s="65" t="s">
        <v>29</v>
      </c>
      <c r="B95" s="85" t="s">
        <v>91</v>
      </c>
      <c r="C95" s="85" t="str">
        <f>IF(B87&gt;"",B87,"")</f>
        <v>Andre Rodriguez</v>
      </c>
      <c r="D95" s="76">
        <v>2</v>
      </c>
      <c r="E95" s="66"/>
      <c r="F95" s="515"/>
      <c r="G95" s="516"/>
      <c r="H95" s="515"/>
      <c r="I95" s="516"/>
      <c r="J95" s="515"/>
      <c r="K95" s="516"/>
      <c r="L95" s="515"/>
      <c r="M95" s="516"/>
      <c r="N95" s="515"/>
      <c r="O95" s="516"/>
      <c r="P95" s="67">
        <f t="shared" si="62"/>
      </c>
      <c r="Q95" s="68">
        <f t="shared" si="63"/>
      </c>
      <c r="R95" s="69"/>
      <c r="S95" s="12"/>
      <c r="T95" s="56">
        <f t="shared" si="64"/>
        <v>0</v>
      </c>
      <c r="U95" s="57">
        <f t="shared" si="64"/>
        <v>0</v>
      </c>
      <c r="V95" s="58">
        <f t="shared" si="65"/>
        <v>0</v>
      </c>
      <c r="Y95" s="70">
        <f t="shared" si="66"/>
        <v>0</v>
      </c>
      <c r="Z95" s="71">
        <f t="shared" si="67"/>
        <v>0</v>
      </c>
      <c r="AA95" s="70">
        <f t="shared" si="68"/>
        <v>0</v>
      </c>
      <c r="AB95" s="71">
        <f t="shared" si="69"/>
        <v>0</v>
      </c>
      <c r="AC95" s="70">
        <f t="shared" si="70"/>
        <v>0</v>
      </c>
      <c r="AD95" s="71">
        <f t="shared" si="71"/>
        <v>0</v>
      </c>
      <c r="AE95" s="70">
        <f t="shared" si="72"/>
        <v>0</v>
      </c>
      <c r="AF95" s="71">
        <f t="shared" si="73"/>
        <v>0</v>
      </c>
      <c r="AG95" s="70">
        <f t="shared" si="74"/>
        <v>0</v>
      </c>
      <c r="AH95" s="71">
        <f t="shared" si="75"/>
        <v>0</v>
      </c>
    </row>
    <row r="96" spans="2:3" ht="15.75" hidden="1" thickBot="1" thickTop="1">
      <c r="B96" s="86"/>
      <c r="C96" s="86"/>
    </row>
    <row r="97" spans="1:19" ht="16.5" hidden="1" thickBot="1" thickTop="1">
      <c r="A97" s="3"/>
      <c r="B97" s="87" t="s">
        <v>48</v>
      </c>
      <c r="C97" s="88" t="s">
        <v>89</v>
      </c>
      <c r="D97" s="4"/>
      <c r="E97" s="88"/>
      <c r="F97" s="5"/>
      <c r="G97" s="4"/>
      <c r="H97" s="93" t="s">
        <v>55</v>
      </c>
      <c r="I97" s="6"/>
      <c r="J97" s="530" t="s">
        <v>90</v>
      </c>
      <c r="K97" s="296"/>
      <c r="L97" s="296"/>
      <c r="M97" s="267"/>
      <c r="N97" s="7"/>
      <c r="O97" s="8"/>
      <c r="P97" s="523" t="s">
        <v>57</v>
      </c>
      <c r="Q97" s="524"/>
      <c r="R97" s="524"/>
      <c r="S97" s="525"/>
    </row>
    <row r="98" spans="1:19" ht="15.75" hidden="1" thickBot="1">
      <c r="A98" s="9"/>
      <c r="B98" s="89" t="str">
        <f>'[1]Kehi'!$F$11</f>
        <v>SPTL ja Helsingin Piiri</v>
      </c>
      <c r="C98" s="90" t="s">
        <v>2</v>
      </c>
      <c r="D98" s="286"/>
      <c r="E98" s="287"/>
      <c r="F98" s="288"/>
      <c r="G98" s="289" t="s">
        <v>3</v>
      </c>
      <c r="H98" s="290"/>
      <c r="I98" s="290"/>
      <c r="J98" s="291">
        <f>'[1]Kehi'!$N$11</f>
        <v>38493</v>
      </c>
      <c r="K98" s="291"/>
      <c r="L98" s="291"/>
      <c r="M98" s="292"/>
      <c r="N98" s="10" t="s">
        <v>4</v>
      </c>
      <c r="O98" s="11"/>
      <c r="P98" s="537" t="s">
        <v>38</v>
      </c>
      <c r="Q98" s="294"/>
      <c r="R98" s="294"/>
      <c r="S98" s="538"/>
    </row>
    <row r="99" spans="1:22" ht="15" hidden="1" thickTop="1">
      <c r="A99" s="14"/>
      <c r="B99" s="91" t="s">
        <v>49</v>
      </c>
      <c r="C99" s="92" t="s">
        <v>50</v>
      </c>
      <c r="D99" s="474" t="s">
        <v>8</v>
      </c>
      <c r="E99" s="475"/>
      <c r="F99" s="474" t="s">
        <v>9</v>
      </c>
      <c r="G99" s="475"/>
      <c r="H99" s="474" t="s">
        <v>10</v>
      </c>
      <c r="I99" s="475"/>
      <c r="J99" s="474" t="s">
        <v>11</v>
      </c>
      <c r="K99" s="475"/>
      <c r="L99" s="474"/>
      <c r="M99" s="475"/>
      <c r="N99" s="15" t="s">
        <v>12</v>
      </c>
      <c r="O99" s="16" t="s">
        <v>13</v>
      </c>
      <c r="P99" s="17" t="s">
        <v>14</v>
      </c>
      <c r="Q99" s="18"/>
      <c r="R99" s="476" t="s">
        <v>47</v>
      </c>
      <c r="S99" s="417"/>
      <c r="T99" s="531" t="s">
        <v>15</v>
      </c>
      <c r="U99" s="539"/>
      <c r="V99" s="19" t="s">
        <v>16</v>
      </c>
    </row>
    <row r="100" spans="1:22" ht="15" hidden="1">
      <c r="A100" s="20" t="s">
        <v>8</v>
      </c>
      <c r="B100" s="77" t="s">
        <v>36</v>
      </c>
      <c r="C100" s="78" t="s">
        <v>0</v>
      </c>
      <c r="D100" s="21"/>
      <c r="E100" s="22"/>
      <c r="F100" s="23">
        <f>+P110</f>
      </c>
      <c r="G100" s="24">
        <f>+Q110</f>
      </c>
      <c r="H100" s="23">
        <f>P106</f>
      </c>
      <c r="I100" s="24">
        <f>Q106</f>
      </c>
      <c r="J100" s="23">
        <f>P108</f>
      </c>
      <c r="K100" s="24">
        <f>Q108</f>
      </c>
      <c r="L100" s="23"/>
      <c r="M100" s="24"/>
      <c r="N100" s="25">
        <f>IF(SUM(D100:M100)=0,"",COUNTIF(E100:E103,"3"))</f>
      </c>
      <c r="O100" s="26">
        <f>IF(SUM(E100:N100)=0,"",COUNTIF(D100:D103,"3"))</f>
      </c>
      <c r="P100" s="27">
        <f>IF(SUM(D100:M100)=0,"",SUM(E100:E103))</f>
      </c>
      <c r="Q100" s="28">
        <f>IF(SUM(D100:M100)=0,"",SUM(D100:D103))</f>
      </c>
      <c r="R100" s="464"/>
      <c r="S100" s="465"/>
      <c r="T100" s="29">
        <f>+T106+T108+T110</f>
        <v>0</v>
      </c>
      <c r="U100" s="29">
        <f>+U106+U108+U110</f>
        <v>0</v>
      </c>
      <c r="V100" s="30">
        <f>+T100-U100</f>
        <v>0</v>
      </c>
    </row>
    <row r="101" spans="1:22" ht="15" hidden="1">
      <c r="A101" s="31" t="s">
        <v>9</v>
      </c>
      <c r="B101" s="77" t="s">
        <v>92</v>
      </c>
      <c r="C101" s="78" t="s">
        <v>18</v>
      </c>
      <c r="D101" s="32">
        <f>+Q110</f>
      </c>
      <c r="E101" s="33">
        <f>+P110</f>
      </c>
      <c r="F101" s="34"/>
      <c r="G101" s="35"/>
      <c r="H101" s="32">
        <f>P109</f>
      </c>
      <c r="I101" s="33">
        <f>Q109</f>
      </c>
      <c r="J101" s="32">
        <f>P107</f>
      </c>
      <c r="K101" s="33">
        <f>Q107</f>
      </c>
      <c r="L101" s="32"/>
      <c r="M101" s="33"/>
      <c r="N101" s="25">
        <f>IF(SUM(D101:M101)=0,"",COUNTIF(G100:G103,"3"))</f>
      </c>
      <c r="O101" s="26">
        <f>IF(SUM(E101:N101)=0,"",COUNTIF(F100:F103,"3"))</f>
      </c>
      <c r="P101" s="27">
        <f>IF(SUM(D101:M101)=0,"",SUM(G100:G103))</f>
      </c>
      <c r="Q101" s="28">
        <f>IF(SUM(D101:M101)=0,"",SUM(F100:F103))</f>
      </c>
      <c r="R101" s="464"/>
      <c r="S101" s="465"/>
      <c r="T101" s="29">
        <f>+T107+T109+U110</f>
        <v>0</v>
      </c>
      <c r="U101" s="29">
        <f>+U107+U109+T110</f>
        <v>0</v>
      </c>
      <c r="V101" s="30">
        <f>+T101-U101</f>
        <v>0</v>
      </c>
    </row>
    <row r="102" spans="1:22" ht="15" hidden="1">
      <c r="A102" s="31" t="s">
        <v>10</v>
      </c>
      <c r="B102" s="77" t="s">
        <v>93</v>
      </c>
      <c r="C102" s="78" t="s">
        <v>31</v>
      </c>
      <c r="D102" s="32">
        <f>+Q106</f>
      </c>
      <c r="E102" s="33">
        <f>+P106</f>
      </c>
      <c r="F102" s="32">
        <f>Q109</f>
      </c>
      <c r="G102" s="33">
        <f>P109</f>
      </c>
      <c r="H102" s="34"/>
      <c r="I102" s="35"/>
      <c r="J102" s="32">
        <f>P111</f>
      </c>
      <c r="K102" s="33">
        <f>Q111</f>
      </c>
      <c r="L102" s="32"/>
      <c r="M102" s="33"/>
      <c r="N102" s="25">
        <f>IF(SUM(D102:M102)=0,"",COUNTIF(I100:I103,"3"))</f>
      </c>
      <c r="O102" s="26">
        <f>IF(SUM(E102:N102)=0,"",COUNTIF(H100:H103,"3"))</f>
      </c>
      <c r="P102" s="27">
        <f>IF(SUM(D102:M102)=0,"",SUM(I100:I103))</f>
      </c>
      <c r="Q102" s="28">
        <f>IF(SUM(D102:M102)=0,"",SUM(H100:H103))</f>
      </c>
      <c r="R102" s="464"/>
      <c r="S102" s="465"/>
      <c r="T102" s="29">
        <f>+U106+U109+T111</f>
        <v>0</v>
      </c>
      <c r="U102" s="29">
        <f>+T106+T109+U111</f>
        <v>0</v>
      </c>
      <c r="V102" s="30">
        <f>+T102-U102</f>
        <v>0</v>
      </c>
    </row>
    <row r="103" spans="1:22" ht="15" hidden="1">
      <c r="A103" s="31" t="s">
        <v>11</v>
      </c>
      <c r="B103" s="79" t="s">
        <v>85</v>
      </c>
      <c r="C103" s="78" t="s">
        <v>33</v>
      </c>
      <c r="D103" s="32">
        <f>Q108</f>
      </c>
      <c r="E103" s="33">
        <f>P108</f>
      </c>
      <c r="F103" s="32">
        <f>Q107</f>
      </c>
      <c r="G103" s="33">
        <f>P107</f>
      </c>
      <c r="H103" s="32">
        <f>Q111</f>
      </c>
      <c r="I103" s="33">
        <f>P111</f>
      </c>
      <c r="J103" s="34"/>
      <c r="K103" s="35"/>
      <c r="L103" s="32"/>
      <c r="M103" s="33"/>
      <c r="N103" s="25">
        <f>IF(SUM(D103:M103)=0,"",COUNTIF(K100:K103,"3"))</f>
      </c>
      <c r="O103" s="26">
        <f>IF(SUM(E103:N103)=0,"",COUNTIF(J100:J103,"3"))</f>
      </c>
      <c r="P103" s="27">
        <f>IF(SUM(D103:M104)=0,"",SUM(K100:K103))</f>
      </c>
      <c r="Q103" s="28">
        <f>IF(SUM(D103:M103)=0,"",SUM(J100:J103))</f>
      </c>
      <c r="R103" s="464"/>
      <c r="S103" s="465"/>
      <c r="T103" s="29">
        <f>+U107+U108+U111</f>
        <v>0</v>
      </c>
      <c r="U103" s="29">
        <f>+T107+T108+T111</f>
        <v>0</v>
      </c>
      <c r="V103" s="30">
        <f>+T103-U103</f>
        <v>0</v>
      </c>
    </row>
    <row r="104" spans="1:24" ht="15" hidden="1" thickTop="1">
      <c r="A104" s="36"/>
      <c r="B104" s="37" t="s">
        <v>32</v>
      </c>
      <c r="C104" s="80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  <c r="S104" s="40"/>
      <c r="T104" s="41"/>
      <c r="U104" s="42" t="s">
        <v>22</v>
      </c>
      <c r="V104" s="43">
        <f>SUM(V100:V103)</f>
        <v>0</v>
      </c>
      <c r="W104" s="42" t="str">
        <f>IF(V104=0,"OK","Virhe")</f>
        <v>OK</v>
      </c>
      <c r="X104" s="44"/>
    </row>
    <row r="105" spans="1:22" ht="15" hidden="1" thickBot="1">
      <c r="A105" s="45"/>
      <c r="B105" s="81" t="s">
        <v>41</v>
      </c>
      <c r="C105" s="82"/>
      <c r="D105" s="72" t="s">
        <v>39</v>
      </c>
      <c r="E105" s="73"/>
      <c r="F105" s="466" t="s">
        <v>42</v>
      </c>
      <c r="G105" s="467"/>
      <c r="H105" s="468" t="s">
        <v>43</v>
      </c>
      <c r="I105" s="467"/>
      <c r="J105" s="468" t="s">
        <v>44</v>
      </c>
      <c r="K105" s="467"/>
      <c r="L105" s="468" t="s">
        <v>45</v>
      </c>
      <c r="M105" s="467"/>
      <c r="N105" s="468" t="s">
        <v>46</v>
      </c>
      <c r="O105" s="467"/>
      <c r="P105" s="469" t="s">
        <v>23</v>
      </c>
      <c r="Q105" s="536"/>
      <c r="S105" s="47"/>
      <c r="T105" s="48" t="s">
        <v>15</v>
      </c>
      <c r="U105" s="49"/>
      <c r="V105" s="19" t="s">
        <v>16</v>
      </c>
    </row>
    <row r="106" spans="1:34" ht="15" hidden="1">
      <c r="A106" s="50" t="s">
        <v>24</v>
      </c>
      <c r="B106" s="83" t="str">
        <f>IF(B100&gt;"",B100,"")</f>
        <v>Pauli Hietikko</v>
      </c>
      <c r="C106" s="83" t="str">
        <f>IF(B102&gt;"",B102,"")</f>
        <v>Alo Peegel</v>
      </c>
      <c r="D106" s="74">
        <v>4</v>
      </c>
      <c r="E106" s="51"/>
      <c r="F106" s="462"/>
      <c r="G106" s="463"/>
      <c r="H106" s="519"/>
      <c r="I106" s="520"/>
      <c r="J106" s="519"/>
      <c r="K106" s="520"/>
      <c r="L106" s="519"/>
      <c r="M106" s="520"/>
      <c r="N106" s="521"/>
      <c r="O106" s="520"/>
      <c r="P106" s="52">
        <f aca="true" t="shared" si="76" ref="P106:P111">IF(COUNT(F106:N106)=0,"",COUNTIF(F106:N106,"&gt;=0"))</f>
      </c>
      <c r="Q106" s="53">
        <f aca="true" t="shared" si="77" ref="Q106:Q111">IF(COUNT(F106:N106)=0,"",(IF(LEFT(F106,1)="-",1,0)+IF(LEFT(H106,1)="-",1,0)+IF(LEFT(J106,1)="-",1,0)+IF(LEFT(L106,1)="-",1,0)+IF(LEFT(N106,1)="-",1,0)))</f>
      </c>
      <c r="R106" s="54"/>
      <c r="S106" s="55"/>
      <c r="T106" s="56">
        <f aca="true" t="shared" si="78" ref="T106:U111">+Y106+AA106+AC106+AE106+AG106</f>
        <v>0</v>
      </c>
      <c r="U106" s="57">
        <f t="shared" si="78"/>
        <v>0</v>
      </c>
      <c r="V106" s="58">
        <f aca="true" t="shared" si="79" ref="V106:V111">+T106-U106</f>
        <v>0</v>
      </c>
      <c r="Y106" s="59">
        <f aca="true" t="shared" si="80" ref="Y106:Y111">IF(F106="",0,IF(LEFT(F106,1)="-",ABS(F106),(IF(F106&gt;9,F106+2,11))))</f>
        <v>0</v>
      </c>
      <c r="Z106" s="60">
        <f aca="true" t="shared" si="81" ref="Z106:Z111">IF(F106="",0,IF(LEFT(F106,1)="-",(IF(ABS(F106)&gt;9,(ABS(F106)+2),11)),F106))</f>
        <v>0</v>
      </c>
      <c r="AA106" s="59">
        <f aca="true" t="shared" si="82" ref="AA106:AA111">IF(H106="",0,IF(LEFT(H106,1)="-",ABS(H106),(IF(H106&gt;9,H106+2,11))))</f>
        <v>0</v>
      </c>
      <c r="AB106" s="60">
        <f aca="true" t="shared" si="83" ref="AB106:AB111">IF(H106="",0,IF(LEFT(H106,1)="-",(IF(ABS(H106)&gt;9,(ABS(H106)+2),11)),H106))</f>
        <v>0</v>
      </c>
      <c r="AC106" s="59">
        <f aca="true" t="shared" si="84" ref="AC106:AC111">IF(J106="",0,IF(LEFT(J106,1)="-",ABS(J106),(IF(J106&gt;9,J106+2,11))))</f>
        <v>0</v>
      </c>
      <c r="AD106" s="60">
        <f aca="true" t="shared" si="85" ref="AD106:AD111">IF(J106="",0,IF(LEFT(J106,1)="-",(IF(ABS(J106)&gt;9,(ABS(J106)+2),11)),J106))</f>
        <v>0</v>
      </c>
      <c r="AE106" s="59">
        <f aca="true" t="shared" si="86" ref="AE106:AE111">IF(L106="",0,IF(LEFT(L106,1)="-",ABS(L106),(IF(L106&gt;9,L106+2,11))))</f>
        <v>0</v>
      </c>
      <c r="AF106" s="60">
        <f aca="true" t="shared" si="87" ref="AF106:AF111">IF(L106="",0,IF(LEFT(L106,1)="-",(IF(ABS(L106)&gt;9,(ABS(L106)+2),11)),L106))</f>
        <v>0</v>
      </c>
      <c r="AG106" s="59">
        <f aca="true" t="shared" si="88" ref="AG106:AG111">IF(N106="",0,IF(LEFT(N106,1)="-",ABS(N106),(IF(N106&gt;9,N106+2,11))))</f>
        <v>0</v>
      </c>
      <c r="AH106" s="60">
        <f aca="true" t="shared" si="89" ref="AH106:AH111">IF(N106="",0,IF(LEFT(N106,1)="-",(IF(ABS(N106)&gt;9,(ABS(N106)+2),11)),N106))</f>
        <v>0</v>
      </c>
    </row>
    <row r="107" spans="1:34" ht="15" hidden="1">
      <c r="A107" s="50" t="s">
        <v>25</v>
      </c>
      <c r="B107" s="83" t="str">
        <f>IF(B101&gt;"",B101,"")</f>
        <v>Olli Tiainen</v>
      </c>
      <c r="C107" s="83" t="str">
        <f>IF(B103&gt;"",B103,"")</f>
        <v>Erik Ekberg</v>
      </c>
      <c r="D107" s="75">
        <v>1</v>
      </c>
      <c r="E107" s="51"/>
      <c r="F107" s="513"/>
      <c r="G107" s="514"/>
      <c r="H107" s="513"/>
      <c r="I107" s="514"/>
      <c r="J107" s="513"/>
      <c r="K107" s="514"/>
      <c r="L107" s="513"/>
      <c r="M107" s="514"/>
      <c r="N107" s="513"/>
      <c r="O107" s="514"/>
      <c r="P107" s="52">
        <f t="shared" si="76"/>
      </c>
      <c r="Q107" s="53">
        <f t="shared" si="77"/>
      </c>
      <c r="R107" s="61"/>
      <c r="S107" s="62"/>
      <c r="T107" s="56">
        <f t="shared" si="78"/>
        <v>0</v>
      </c>
      <c r="U107" s="57">
        <f t="shared" si="78"/>
        <v>0</v>
      </c>
      <c r="V107" s="58">
        <f t="shared" si="79"/>
        <v>0</v>
      </c>
      <c r="Y107" s="63">
        <f t="shared" si="80"/>
        <v>0</v>
      </c>
      <c r="Z107" s="64">
        <f t="shared" si="81"/>
        <v>0</v>
      </c>
      <c r="AA107" s="63">
        <f t="shared" si="82"/>
        <v>0</v>
      </c>
      <c r="AB107" s="64">
        <f t="shared" si="83"/>
        <v>0</v>
      </c>
      <c r="AC107" s="63">
        <f t="shared" si="84"/>
        <v>0</v>
      </c>
      <c r="AD107" s="64">
        <f t="shared" si="85"/>
        <v>0</v>
      </c>
      <c r="AE107" s="63">
        <f t="shared" si="86"/>
        <v>0</v>
      </c>
      <c r="AF107" s="64">
        <f t="shared" si="87"/>
        <v>0</v>
      </c>
      <c r="AG107" s="63">
        <f t="shared" si="88"/>
        <v>0</v>
      </c>
      <c r="AH107" s="64">
        <f t="shared" si="89"/>
        <v>0</v>
      </c>
    </row>
    <row r="108" spans="1:34" ht="15.75" hidden="1" thickBot="1">
      <c r="A108" s="50" t="s">
        <v>26</v>
      </c>
      <c r="B108" s="84" t="str">
        <f>IF(B100&gt;"",B100,"")</f>
        <v>Pauli Hietikko</v>
      </c>
      <c r="C108" s="84" t="str">
        <f>IF(B103&gt;"",B103,"")</f>
        <v>Erik Ekberg</v>
      </c>
      <c r="D108" s="72">
        <v>3</v>
      </c>
      <c r="E108" s="46"/>
      <c r="F108" s="517"/>
      <c r="G108" s="518"/>
      <c r="H108" s="517"/>
      <c r="I108" s="518"/>
      <c r="J108" s="517"/>
      <c r="K108" s="518"/>
      <c r="L108" s="517"/>
      <c r="M108" s="518"/>
      <c r="N108" s="517"/>
      <c r="O108" s="518"/>
      <c r="P108" s="52">
        <f t="shared" si="76"/>
      </c>
      <c r="Q108" s="53">
        <f t="shared" si="77"/>
      </c>
      <c r="R108" s="61"/>
      <c r="S108" s="62"/>
      <c r="T108" s="56">
        <f t="shared" si="78"/>
        <v>0</v>
      </c>
      <c r="U108" s="57">
        <f t="shared" si="78"/>
        <v>0</v>
      </c>
      <c r="V108" s="58">
        <f t="shared" si="79"/>
        <v>0</v>
      </c>
      <c r="Y108" s="63">
        <f t="shared" si="80"/>
        <v>0</v>
      </c>
      <c r="Z108" s="64">
        <f t="shared" si="81"/>
        <v>0</v>
      </c>
      <c r="AA108" s="63">
        <f t="shared" si="82"/>
        <v>0</v>
      </c>
      <c r="AB108" s="64">
        <f t="shared" si="83"/>
        <v>0</v>
      </c>
      <c r="AC108" s="63">
        <f t="shared" si="84"/>
        <v>0</v>
      </c>
      <c r="AD108" s="64">
        <f t="shared" si="85"/>
        <v>0</v>
      </c>
      <c r="AE108" s="63">
        <f t="shared" si="86"/>
        <v>0</v>
      </c>
      <c r="AF108" s="64">
        <f t="shared" si="87"/>
        <v>0</v>
      </c>
      <c r="AG108" s="63">
        <f t="shared" si="88"/>
        <v>0</v>
      </c>
      <c r="AH108" s="64">
        <f t="shared" si="89"/>
        <v>0</v>
      </c>
    </row>
    <row r="109" spans="1:34" ht="15" hidden="1">
      <c r="A109" s="50" t="s">
        <v>27</v>
      </c>
      <c r="B109" s="83" t="str">
        <f>IF(B101&gt;"",B101,"")</f>
        <v>Olli Tiainen</v>
      </c>
      <c r="C109" s="83" t="str">
        <f>IF(B102&gt;"",B102,"")</f>
        <v>Alo Peegel</v>
      </c>
      <c r="D109" s="74">
        <v>4</v>
      </c>
      <c r="E109" s="51"/>
      <c r="F109" s="519"/>
      <c r="G109" s="520"/>
      <c r="H109" s="519"/>
      <c r="I109" s="520"/>
      <c r="J109" s="519"/>
      <c r="K109" s="520"/>
      <c r="L109" s="519"/>
      <c r="M109" s="520"/>
      <c r="N109" s="519"/>
      <c r="O109" s="520"/>
      <c r="P109" s="52">
        <f t="shared" si="76"/>
      </c>
      <c r="Q109" s="53">
        <f t="shared" si="77"/>
      </c>
      <c r="R109" s="61"/>
      <c r="S109" s="62"/>
      <c r="T109" s="56">
        <f t="shared" si="78"/>
        <v>0</v>
      </c>
      <c r="U109" s="57">
        <f t="shared" si="78"/>
        <v>0</v>
      </c>
      <c r="V109" s="58">
        <f t="shared" si="79"/>
        <v>0</v>
      </c>
      <c r="Y109" s="63">
        <f t="shared" si="80"/>
        <v>0</v>
      </c>
      <c r="Z109" s="64">
        <f t="shared" si="81"/>
        <v>0</v>
      </c>
      <c r="AA109" s="63">
        <f t="shared" si="82"/>
        <v>0</v>
      </c>
      <c r="AB109" s="64">
        <f t="shared" si="83"/>
        <v>0</v>
      </c>
      <c r="AC109" s="63">
        <f t="shared" si="84"/>
        <v>0</v>
      </c>
      <c r="AD109" s="64">
        <f t="shared" si="85"/>
        <v>0</v>
      </c>
      <c r="AE109" s="63">
        <f t="shared" si="86"/>
        <v>0</v>
      </c>
      <c r="AF109" s="64">
        <f t="shared" si="87"/>
        <v>0</v>
      </c>
      <c r="AG109" s="63">
        <f t="shared" si="88"/>
        <v>0</v>
      </c>
      <c r="AH109" s="64">
        <f t="shared" si="89"/>
        <v>0</v>
      </c>
    </row>
    <row r="110" spans="1:34" ht="15" hidden="1">
      <c r="A110" s="50" t="s">
        <v>28</v>
      </c>
      <c r="B110" s="83" t="str">
        <f>IF(B100&gt;"",B100,"")</f>
        <v>Pauli Hietikko</v>
      </c>
      <c r="C110" s="83" t="str">
        <f>IF(B101&gt;"",B101,"")</f>
        <v>Olli Tiainen</v>
      </c>
      <c r="D110" s="75">
        <v>3</v>
      </c>
      <c r="E110" s="51"/>
      <c r="F110" s="513"/>
      <c r="G110" s="514"/>
      <c r="H110" s="513"/>
      <c r="I110" s="514"/>
      <c r="J110" s="461"/>
      <c r="K110" s="514"/>
      <c r="L110" s="513"/>
      <c r="M110" s="514"/>
      <c r="N110" s="513"/>
      <c r="O110" s="514"/>
      <c r="P110" s="52">
        <f t="shared" si="76"/>
      </c>
      <c r="Q110" s="53">
        <f t="shared" si="77"/>
      </c>
      <c r="R110" s="61"/>
      <c r="S110" s="62"/>
      <c r="T110" s="56">
        <f t="shared" si="78"/>
        <v>0</v>
      </c>
      <c r="U110" s="57">
        <f t="shared" si="78"/>
        <v>0</v>
      </c>
      <c r="V110" s="58">
        <f t="shared" si="79"/>
        <v>0</v>
      </c>
      <c r="Y110" s="63">
        <f t="shared" si="80"/>
        <v>0</v>
      </c>
      <c r="Z110" s="64">
        <f t="shared" si="81"/>
        <v>0</v>
      </c>
      <c r="AA110" s="63">
        <f t="shared" si="82"/>
        <v>0</v>
      </c>
      <c r="AB110" s="64">
        <f t="shared" si="83"/>
        <v>0</v>
      </c>
      <c r="AC110" s="63">
        <f t="shared" si="84"/>
        <v>0</v>
      </c>
      <c r="AD110" s="64">
        <f t="shared" si="85"/>
        <v>0</v>
      </c>
      <c r="AE110" s="63">
        <f t="shared" si="86"/>
        <v>0</v>
      </c>
      <c r="AF110" s="64">
        <f t="shared" si="87"/>
        <v>0</v>
      </c>
      <c r="AG110" s="63">
        <f t="shared" si="88"/>
        <v>0</v>
      </c>
      <c r="AH110" s="64">
        <f t="shared" si="89"/>
        <v>0</v>
      </c>
    </row>
    <row r="111" spans="1:34" ht="15.75" hidden="1" thickBot="1">
      <c r="A111" s="65" t="s">
        <v>29</v>
      </c>
      <c r="B111" s="85" t="s">
        <v>93</v>
      </c>
      <c r="C111" s="85" t="str">
        <f>IF(B103&gt;"",B103,"")</f>
        <v>Erik Ekberg</v>
      </c>
      <c r="D111" s="76">
        <v>2</v>
      </c>
      <c r="E111" s="66"/>
      <c r="F111" s="515"/>
      <c r="G111" s="516"/>
      <c r="H111" s="515"/>
      <c r="I111" s="516"/>
      <c r="J111" s="515"/>
      <c r="K111" s="516"/>
      <c r="L111" s="515"/>
      <c r="M111" s="516"/>
      <c r="N111" s="515"/>
      <c r="O111" s="516"/>
      <c r="P111" s="67">
        <f t="shared" si="76"/>
      </c>
      <c r="Q111" s="68">
        <f t="shared" si="77"/>
      </c>
      <c r="R111" s="69"/>
      <c r="S111" s="12"/>
      <c r="T111" s="56">
        <f t="shared" si="78"/>
        <v>0</v>
      </c>
      <c r="U111" s="57">
        <f t="shared" si="78"/>
        <v>0</v>
      </c>
      <c r="V111" s="58">
        <f t="shared" si="79"/>
        <v>0</v>
      </c>
      <c r="Y111" s="70">
        <f t="shared" si="80"/>
        <v>0</v>
      </c>
      <c r="Z111" s="71">
        <f t="shared" si="81"/>
        <v>0</v>
      </c>
      <c r="AA111" s="70">
        <f t="shared" si="82"/>
        <v>0</v>
      </c>
      <c r="AB111" s="71">
        <f t="shared" si="83"/>
        <v>0</v>
      </c>
      <c r="AC111" s="70">
        <f t="shared" si="84"/>
        <v>0</v>
      </c>
      <c r="AD111" s="71">
        <f t="shared" si="85"/>
        <v>0</v>
      </c>
      <c r="AE111" s="70">
        <f t="shared" si="86"/>
        <v>0</v>
      </c>
      <c r="AF111" s="71">
        <f t="shared" si="87"/>
        <v>0</v>
      </c>
      <c r="AG111" s="70">
        <f t="shared" si="88"/>
        <v>0</v>
      </c>
      <c r="AH111" s="71">
        <f t="shared" si="89"/>
        <v>0</v>
      </c>
    </row>
    <row r="112" spans="2:3" ht="15.75" hidden="1" thickBot="1" thickTop="1">
      <c r="B112" s="86"/>
      <c r="C112" s="86"/>
    </row>
    <row r="113" spans="1:19" ht="16.5" hidden="1" thickBot="1" thickTop="1">
      <c r="A113" s="3"/>
      <c r="B113" s="87" t="s">
        <v>48</v>
      </c>
      <c r="C113" s="88" t="s">
        <v>89</v>
      </c>
      <c r="D113" s="4"/>
      <c r="E113" s="88"/>
      <c r="F113" s="5"/>
      <c r="G113" s="4"/>
      <c r="H113" s="93" t="s">
        <v>56</v>
      </c>
      <c r="I113" s="6"/>
      <c r="J113" s="530" t="s">
        <v>90</v>
      </c>
      <c r="K113" s="296"/>
      <c r="L113" s="296"/>
      <c r="M113" s="267"/>
      <c r="N113" s="7"/>
      <c r="O113" s="8"/>
      <c r="P113" s="523" t="s">
        <v>58</v>
      </c>
      <c r="Q113" s="524"/>
      <c r="R113" s="524"/>
      <c r="S113" s="525"/>
    </row>
    <row r="114" spans="1:19" ht="15.75" hidden="1" thickBot="1">
      <c r="A114" s="9"/>
      <c r="B114" s="89" t="str">
        <f>'[1]Kehi'!$F$11</f>
        <v>SPTL ja Helsingin Piiri</v>
      </c>
      <c r="C114" s="90" t="s">
        <v>2</v>
      </c>
      <c r="D114" s="286"/>
      <c r="E114" s="287"/>
      <c r="F114" s="288"/>
      <c r="G114" s="289" t="s">
        <v>3</v>
      </c>
      <c r="H114" s="290"/>
      <c r="I114" s="290"/>
      <c r="J114" s="291">
        <f>'[1]Kehi'!$N$11</f>
        <v>38493</v>
      </c>
      <c r="K114" s="291"/>
      <c r="L114" s="291"/>
      <c r="M114" s="292"/>
      <c r="N114" s="10" t="s">
        <v>4</v>
      </c>
      <c r="O114" s="11"/>
      <c r="P114" s="537" t="s">
        <v>38</v>
      </c>
      <c r="Q114" s="294"/>
      <c r="R114" s="294"/>
      <c r="S114" s="538"/>
    </row>
    <row r="115" spans="1:22" ht="15" hidden="1" thickTop="1">
      <c r="A115" s="14"/>
      <c r="B115" s="91" t="s">
        <v>49</v>
      </c>
      <c r="C115" s="92" t="s">
        <v>50</v>
      </c>
      <c r="D115" s="474" t="s">
        <v>8</v>
      </c>
      <c r="E115" s="475"/>
      <c r="F115" s="474" t="s">
        <v>9</v>
      </c>
      <c r="G115" s="475"/>
      <c r="H115" s="474" t="s">
        <v>10</v>
      </c>
      <c r="I115" s="475"/>
      <c r="J115" s="474" t="s">
        <v>11</v>
      </c>
      <c r="K115" s="475"/>
      <c r="L115" s="474"/>
      <c r="M115" s="475"/>
      <c r="N115" s="15" t="s">
        <v>12</v>
      </c>
      <c r="O115" s="16" t="s">
        <v>13</v>
      </c>
      <c r="P115" s="17" t="s">
        <v>14</v>
      </c>
      <c r="Q115" s="18"/>
      <c r="R115" s="476" t="s">
        <v>47</v>
      </c>
      <c r="S115" s="417"/>
      <c r="T115" s="531" t="s">
        <v>15</v>
      </c>
      <c r="U115" s="539"/>
      <c r="V115" s="19" t="s">
        <v>16</v>
      </c>
    </row>
    <row r="116" spans="1:22" ht="15" hidden="1">
      <c r="A116" s="20" t="s">
        <v>8</v>
      </c>
      <c r="B116" s="77" t="s">
        <v>77</v>
      </c>
      <c r="C116" s="78" t="s">
        <v>70</v>
      </c>
      <c r="D116" s="21"/>
      <c r="E116" s="22"/>
      <c r="F116" s="23">
        <f>+P126</f>
      </c>
      <c r="G116" s="24">
        <f>+Q126</f>
      </c>
      <c r="H116" s="23">
        <f>P122</f>
      </c>
      <c r="I116" s="24">
        <f>Q122</f>
      </c>
      <c r="J116" s="23">
        <f>P124</f>
      </c>
      <c r="K116" s="24">
        <f>Q124</f>
      </c>
      <c r="L116" s="23"/>
      <c r="M116" s="24"/>
      <c r="N116" s="25">
        <f>IF(SUM(D116:M116)=0,"",COUNTIF(E116:E119,"3"))</f>
      </c>
      <c r="O116" s="26">
        <f>IF(SUM(E116:N116)=0,"",COUNTIF(D116:D119,"3"))</f>
      </c>
      <c r="P116" s="27">
        <f>IF(SUM(D116:M116)=0,"",SUM(E116:E119))</f>
      </c>
      <c r="Q116" s="28">
        <f>IF(SUM(D116:M116)=0,"",SUM(D116:D119))</f>
      </c>
      <c r="R116" s="464"/>
      <c r="S116" s="465"/>
      <c r="T116" s="29">
        <f>+T122+T124+T126</f>
        <v>0</v>
      </c>
      <c r="U116" s="29">
        <f>+U122+U124+U126</f>
        <v>0</v>
      </c>
      <c r="V116" s="30">
        <f>+T116-U116</f>
        <v>0</v>
      </c>
    </row>
    <row r="117" spans="1:22" ht="15" hidden="1">
      <c r="A117" s="31" t="s">
        <v>9</v>
      </c>
      <c r="B117" s="77" t="s">
        <v>20</v>
      </c>
      <c r="C117" s="78" t="s">
        <v>21</v>
      </c>
      <c r="D117" s="32">
        <f>+Q126</f>
      </c>
      <c r="E117" s="33">
        <f>+P126</f>
      </c>
      <c r="F117" s="34"/>
      <c r="G117" s="35"/>
      <c r="H117" s="32">
        <f>P125</f>
      </c>
      <c r="I117" s="33">
        <f>Q125</f>
      </c>
      <c r="J117" s="32">
        <f>P123</f>
      </c>
      <c r="K117" s="33">
        <f>Q123</f>
      </c>
      <c r="L117" s="32"/>
      <c r="M117" s="33"/>
      <c r="N117" s="25">
        <f>IF(SUM(D117:M117)=0,"",COUNTIF(G116:G119,"3"))</f>
      </c>
      <c r="O117" s="26">
        <f>IF(SUM(E117:N117)=0,"",COUNTIF(F116:F119,"3"))</f>
      </c>
      <c r="P117" s="27">
        <f>IF(SUM(D117:M117)=0,"",SUM(G116:G119))</f>
      </c>
      <c r="Q117" s="28">
        <f>IF(SUM(D117:M117)=0,"",SUM(F116:F119))</f>
      </c>
      <c r="R117" s="464"/>
      <c r="S117" s="465"/>
      <c r="T117" s="29">
        <f>+T123+T125+U126</f>
        <v>0</v>
      </c>
      <c r="U117" s="29">
        <f>+U123+U125+T126</f>
        <v>0</v>
      </c>
      <c r="V117" s="30">
        <f>+T117-U117</f>
        <v>0</v>
      </c>
    </row>
    <row r="118" spans="1:22" ht="15" hidden="1">
      <c r="A118" s="31" t="s">
        <v>10</v>
      </c>
      <c r="B118" s="77" t="s">
        <v>84</v>
      </c>
      <c r="C118" s="78" t="s">
        <v>19</v>
      </c>
      <c r="D118" s="32">
        <f>+Q122</f>
      </c>
      <c r="E118" s="33">
        <f>+P122</f>
      </c>
      <c r="F118" s="32">
        <f>Q125</f>
      </c>
      <c r="G118" s="33">
        <f>P125</f>
      </c>
      <c r="H118" s="34"/>
      <c r="I118" s="35"/>
      <c r="J118" s="32">
        <f>P127</f>
      </c>
      <c r="K118" s="33">
        <f>Q127</f>
      </c>
      <c r="L118" s="32"/>
      <c r="M118" s="33"/>
      <c r="N118" s="25">
        <f>IF(SUM(D118:M118)=0,"",COUNTIF(I116:I119,"3"))</f>
      </c>
      <c r="O118" s="26">
        <f>IF(SUM(E118:N118)=0,"",COUNTIF(H116:H119,"3"))</f>
      </c>
      <c r="P118" s="27">
        <f>IF(SUM(D118:M118)=0,"",SUM(I116:I119))</f>
      </c>
      <c r="Q118" s="28">
        <f>IF(SUM(D118:M118)=0,"",SUM(H116:H119))</f>
      </c>
      <c r="R118" s="464"/>
      <c r="S118" s="465"/>
      <c r="T118" s="29">
        <f>+U122+U125+T127</f>
        <v>0</v>
      </c>
      <c r="U118" s="29">
        <f>+T122+T125+U127</f>
        <v>0</v>
      </c>
      <c r="V118" s="30">
        <f>+T118-U118</f>
        <v>0</v>
      </c>
    </row>
    <row r="119" spans="1:22" ht="15" hidden="1">
      <c r="A119" s="31" t="s">
        <v>11</v>
      </c>
      <c r="B119" s="79" t="s">
        <v>88</v>
      </c>
      <c r="C119" s="78" t="s">
        <v>33</v>
      </c>
      <c r="D119" s="32">
        <f>Q124</f>
      </c>
      <c r="E119" s="33">
        <f>P124</f>
      </c>
      <c r="F119" s="32">
        <f>Q123</f>
      </c>
      <c r="G119" s="33">
        <f>P123</f>
      </c>
      <c r="H119" s="32">
        <f>Q127</f>
      </c>
      <c r="I119" s="33">
        <f>P127</f>
      </c>
      <c r="J119" s="34"/>
      <c r="K119" s="35"/>
      <c r="L119" s="32"/>
      <c r="M119" s="33"/>
      <c r="N119" s="25">
        <f>IF(SUM(D119:M119)=0,"",COUNTIF(K116:K119,"3"))</f>
      </c>
      <c r="O119" s="26">
        <f>IF(SUM(E119:N119)=0,"",COUNTIF(J116:J119,"3"))</f>
      </c>
      <c r="P119" s="27">
        <f>IF(SUM(D119:M120)=0,"",SUM(K116:K119))</f>
      </c>
      <c r="Q119" s="28">
        <f>IF(SUM(D119:M119)=0,"",SUM(J116:J119))</f>
      </c>
      <c r="R119" s="464"/>
      <c r="S119" s="465"/>
      <c r="T119" s="29">
        <f>+U123+U124+U127</f>
        <v>0</v>
      </c>
      <c r="U119" s="29">
        <f>+T123+T124+T127</f>
        <v>0</v>
      </c>
      <c r="V119" s="30">
        <f>+T119-U119</f>
        <v>0</v>
      </c>
    </row>
    <row r="120" spans="1:24" ht="15" hidden="1" thickTop="1">
      <c r="A120" s="36"/>
      <c r="B120" s="37" t="s">
        <v>32</v>
      </c>
      <c r="C120" s="80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  <c r="S120" s="40"/>
      <c r="T120" s="41"/>
      <c r="U120" s="42" t="s">
        <v>22</v>
      </c>
      <c r="V120" s="43">
        <f>SUM(V116:V119)</f>
        <v>0</v>
      </c>
      <c r="W120" s="42" t="str">
        <f>IF(V120=0,"OK","Virhe")</f>
        <v>OK</v>
      </c>
      <c r="X120" s="44"/>
    </row>
    <row r="121" spans="1:22" ht="15" hidden="1" thickBot="1">
      <c r="A121" s="45"/>
      <c r="B121" s="81" t="s">
        <v>41</v>
      </c>
      <c r="C121" s="82"/>
      <c r="D121" s="72" t="s">
        <v>39</v>
      </c>
      <c r="E121" s="73"/>
      <c r="F121" s="466" t="s">
        <v>42</v>
      </c>
      <c r="G121" s="467"/>
      <c r="H121" s="468" t="s">
        <v>43</v>
      </c>
      <c r="I121" s="467"/>
      <c r="J121" s="468" t="s">
        <v>44</v>
      </c>
      <c r="K121" s="467"/>
      <c r="L121" s="468" t="s">
        <v>45</v>
      </c>
      <c r="M121" s="467"/>
      <c r="N121" s="468" t="s">
        <v>46</v>
      </c>
      <c r="O121" s="467"/>
      <c r="P121" s="469" t="s">
        <v>23</v>
      </c>
      <c r="Q121" s="536"/>
      <c r="S121" s="47"/>
      <c r="T121" s="48" t="s">
        <v>15</v>
      </c>
      <c r="U121" s="49"/>
      <c r="V121" s="19" t="s">
        <v>16</v>
      </c>
    </row>
    <row r="122" spans="1:34" ht="15" hidden="1">
      <c r="A122" s="50" t="s">
        <v>24</v>
      </c>
      <c r="B122" s="83" t="str">
        <f>IF(B116&gt;"",B116,"")</f>
        <v>Erik Lindmäe</v>
      </c>
      <c r="C122" s="83" t="str">
        <f>IF(B118&gt;"",B118,"")</f>
        <v>Mikael Frejborg</v>
      </c>
      <c r="D122" s="74">
        <v>4</v>
      </c>
      <c r="F122" s="462"/>
      <c r="G122" s="463"/>
      <c r="H122" s="519"/>
      <c r="I122" s="520"/>
      <c r="J122" s="519"/>
      <c r="K122" s="520"/>
      <c r="L122" s="519"/>
      <c r="M122" s="520"/>
      <c r="N122" s="521"/>
      <c r="O122" s="520"/>
      <c r="P122" s="52">
        <f aca="true" t="shared" si="90" ref="P122:P127">IF(COUNT(F122:N122)=0,"",COUNTIF(F122:N122,"&gt;=0"))</f>
      </c>
      <c r="Q122" s="53">
        <f aca="true" t="shared" si="91" ref="Q122:Q127">IF(COUNT(F122:N122)=0,"",(IF(LEFT(F122,1)="-",1,0)+IF(LEFT(H122,1)="-",1,0)+IF(LEFT(J122,1)="-",1,0)+IF(LEFT(L122,1)="-",1,0)+IF(LEFT(N122,1)="-",1,0)))</f>
      </c>
      <c r="R122" s="54"/>
      <c r="S122" s="55"/>
      <c r="T122" s="56">
        <f aca="true" t="shared" si="92" ref="T122:U127">+Y122+AA122+AC122+AE122+AG122</f>
        <v>0</v>
      </c>
      <c r="U122" s="57">
        <f t="shared" si="92"/>
        <v>0</v>
      </c>
      <c r="V122" s="58">
        <f aca="true" t="shared" si="93" ref="V122:V127">+T122-U122</f>
        <v>0</v>
      </c>
      <c r="Y122" s="59">
        <f aca="true" t="shared" si="94" ref="Y122:Y127">IF(F122="",0,IF(LEFT(F122,1)="-",ABS(F122),(IF(F122&gt;9,F122+2,11))))</f>
        <v>0</v>
      </c>
      <c r="Z122" s="60">
        <f aca="true" t="shared" si="95" ref="Z122:Z127">IF(F122="",0,IF(LEFT(F122,1)="-",(IF(ABS(F122)&gt;9,(ABS(F122)+2),11)),F122))</f>
        <v>0</v>
      </c>
      <c r="AA122" s="59">
        <f aca="true" t="shared" si="96" ref="AA122:AA127">IF(H122="",0,IF(LEFT(H122,1)="-",ABS(H122),(IF(H122&gt;9,H122+2,11))))</f>
        <v>0</v>
      </c>
      <c r="AB122" s="60">
        <f aca="true" t="shared" si="97" ref="AB122:AB127">IF(H122="",0,IF(LEFT(H122,1)="-",(IF(ABS(H122)&gt;9,(ABS(H122)+2),11)),H122))</f>
        <v>0</v>
      </c>
      <c r="AC122" s="59">
        <f aca="true" t="shared" si="98" ref="AC122:AC127">IF(J122="",0,IF(LEFT(J122,1)="-",ABS(J122),(IF(J122&gt;9,J122+2,11))))</f>
        <v>0</v>
      </c>
      <c r="AD122" s="60">
        <f aca="true" t="shared" si="99" ref="AD122:AD127">IF(J122="",0,IF(LEFT(J122,1)="-",(IF(ABS(J122)&gt;9,(ABS(J122)+2),11)),J122))</f>
        <v>0</v>
      </c>
      <c r="AE122" s="59">
        <f aca="true" t="shared" si="100" ref="AE122:AE127">IF(L122="",0,IF(LEFT(L122,1)="-",ABS(L122),(IF(L122&gt;9,L122+2,11))))</f>
        <v>0</v>
      </c>
      <c r="AF122" s="60">
        <f aca="true" t="shared" si="101" ref="AF122:AF127">IF(L122="",0,IF(LEFT(L122,1)="-",(IF(ABS(L122)&gt;9,(ABS(L122)+2),11)),L122))</f>
        <v>0</v>
      </c>
      <c r="AG122" s="59">
        <f aca="true" t="shared" si="102" ref="AG122:AG127">IF(N122="",0,IF(LEFT(N122,1)="-",ABS(N122),(IF(N122&gt;9,N122+2,11))))</f>
        <v>0</v>
      </c>
      <c r="AH122" s="60">
        <f aca="true" t="shared" si="103" ref="AH122:AH127">IF(N122="",0,IF(LEFT(N122,1)="-",(IF(ABS(N122)&gt;9,(ABS(N122)+2),11)),N122))</f>
        <v>0</v>
      </c>
    </row>
    <row r="123" spans="1:34" ht="15" hidden="1">
      <c r="A123" s="50" t="s">
        <v>25</v>
      </c>
      <c r="B123" s="83" t="str">
        <f>IF(B117&gt;"",B117,"")</f>
        <v>Teppo Ahti</v>
      </c>
      <c r="C123" s="83" t="str">
        <f>IF(B119&gt;"",B119,"")</f>
        <v>Elias Tinfors</v>
      </c>
      <c r="D123" s="75">
        <v>1</v>
      </c>
      <c r="F123" s="513"/>
      <c r="G123" s="514"/>
      <c r="H123" s="513"/>
      <c r="I123" s="514"/>
      <c r="J123" s="513"/>
      <c r="K123" s="514"/>
      <c r="L123" s="513"/>
      <c r="M123" s="514"/>
      <c r="N123" s="513"/>
      <c r="O123" s="514"/>
      <c r="P123" s="52">
        <f t="shared" si="90"/>
      </c>
      <c r="Q123" s="53">
        <f t="shared" si="91"/>
      </c>
      <c r="R123" s="61"/>
      <c r="S123" s="62"/>
      <c r="T123" s="56">
        <f t="shared" si="92"/>
        <v>0</v>
      </c>
      <c r="U123" s="57">
        <f t="shared" si="92"/>
        <v>0</v>
      </c>
      <c r="V123" s="58">
        <f t="shared" si="93"/>
        <v>0</v>
      </c>
      <c r="Y123" s="63">
        <f t="shared" si="94"/>
        <v>0</v>
      </c>
      <c r="Z123" s="64">
        <f t="shared" si="95"/>
        <v>0</v>
      </c>
      <c r="AA123" s="63">
        <f t="shared" si="96"/>
        <v>0</v>
      </c>
      <c r="AB123" s="64">
        <f t="shared" si="97"/>
        <v>0</v>
      </c>
      <c r="AC123" s="63">
        <f t="shared" si="98"/>
        <v>0</v>
      </c>
      <c r="AD123" s="64">
        <f t="shared" si="99"/>
        <v>0</v>
      </c>
      <c r="AE123" s="63">
        <f t="shared" si="100"/>
        <v>0</v>
      </c>
      <c r="AF123" s="64">
        <f t="shared" si="101"/>
        <v>0</v>
      </c>
      <c r="AG123" s="63">
        <f t="shared" si="102"/>
        <v>0</v>
      </c>
      <c r="AH123" s="64">
        <f t="shared" si="103"/>
        <v>0</v>
      </c>
    </row>
    <row r="124" spans="1:34" ht="15.75" hidden="1" thickBot="1">
      <c r="A124" s="50" t="s">
        <v>26</v>
      </c>
      <c r="B124" s="84" t="str">
        <f>IF(B116&gt;"",B116,"")</f>
        <v>Erik Lindmäe</v>
      </c>
      <c r="C124" s="84" t="str">
        <f>IF(B119&gt;"",B119,"")</f>
        <v>Elias Tinfors</v>
      </c>
      <c r="D124" s="72">
        <v>3</v>
      </c>
      <c r="F124" s="517"/>
      <c r="G124" s="518"/>
      <c r="H124" s="517"/>
      <c r="I124" s="518"/>
      <c r="J124" s="517"/>
      <c r="K124" s="518"/>
      <c r="L124" s="517"/>
      <c r="M124" s="518"/>
      <c r="N124" s="517"/>
      <c r="O124" s="518"/>
      <c r="P124" s="52">
        <f t="shared" si="90"/>
      </c>
      <c r="Q124" s="53">
        <f t="shared" si="91"/>
      </c>
      <c r="R124" s="61"/>
      <c r="S124" s="62"/>
      <c r="T124" s="56">
        <f t="shared" si="92"/>
        <v>0</v>
      </c>
      <c r="U124" s="57">
        <f t="shared" si="92"/>
        <v>0</v>
      </c>
      <c r="V124" s="58">
        <f t="shared" si="93"/>
        <v>0</v>
      </c>
      <c r="Y124" s="63">
        <f t="shared" si="94"/>
        <v>0</v>
      </c>
      <c r="Z124" s="64">
        <f t="shared" si="95"/>
        <v>0</v>
      </c>
      <c r="AA124" s="63">
        <f t="shared" si="96"/>
        <v>0</v>
      </c>
      <c r="AB124" s="64">
        <f t="shared" si="97"/>
        <v>0</v>
      </c>
      <c r="AC124" s="63">
        <f t="shared" si="98"/>
        <v>0</v>
      </c>
      <c r="AD124" s="64">
        <f t="shared" si="99"/>
        <v>0</v>
      </c>
      <c r="AE124" s="63">
        <f t="shared" si="100"/>
        <v>0</v>
      </c>
      <c r="AF124" s="64">
        <f t="shared" si="101"/>
        <v>0</v>
      </c>
      <c r="AG124" s="63">
        <f t="shared" si="102"/>
        <v>0</v>
      </c>
      <c r="AH124" s="64">
        <f t="shared" si="103"/>
        <v>0</v>
      </c>
    </row>
    <row r="125" spans="1:34" ht="15" hidden="1">
      <c r="A125" s="50" t="s">
        <v>27</v>
      </c>
      <c r="B125" s="83" t="str">
        <f>IF(B117&gt;"",B117,"")</f>
        <v>Teppo Ahti</v>
      </c>
      <c r="C125" s="83" t="str">
        <f>IF(B118&gt;"",B118,"")</f>
        <v>Mikael Frejborg</v>
      </c>
      <c r="D125" s="74">
        <v>4</v>
      </c>
      <c r="F125" s="519"/>
      <c r="G125" s="520"/>
      <c r="H125" s="519"/>
      <c r="I125" s="520"/>
      <c r="J125" s="519"/>
      <c r="K125" s="520"/>
      <c r="L125" s="519"/>
      <c r="M125" s="520"/>
      <c r="N125" s="519"/>
      <c r="O125" s="520"/>
      <c r="P125" s="52">
        <f t="shared" si="90"/>
      </c>
      <c r="Q125" s="53">
        <f t="shared" si="91"/>
      </c>
      <c r="R125" s="61"/>
      <c r="S125" s="62"/>
      <c r="T125" s="56">
        <f t="shared" si="92"/>
        <v>0</v>
      </c>
      <c r="U125" s="57">
        <f t="shared" si="92"/>
        <v>0</v>
      </c>
      <c r="V125" s="58">
        <f t="shared" si="93"/>
        <v>0</v>
      </c>
      <c r="Y125" s="63">
        <f t="shared" si="94"/>
        <v>0</v>
      </c>
      <c r="Z125" s="64">
        <f t="shared" si="95"/>
        <v>0</v>
      </c>
      <c r="AA125" s="63">
        <f t="shared" si="96"/>
        <v>0</v>
      </c>
      <c r="AB125" s="64">
        <f t="shared" si="97"/>
        <v>0</v>
      </c>
      <c r="AC125" s="63">
        <f t="shared" si="98"/>
        <v>0</v>
      </c>
      <c r="AD125" s="64">
        <f t="shared" si="99"/>
        <v>0</v>
      </c>
      <c r="AE125" s="63">
        <f t="shared" si="100"/>
        <v>0</v>
      </c>
      <c r="AF125" s="64">
        <f t="shared" si="101"/>
        <v>0</v>
      </c>
      <c r="AG125" s="63">
        <f t="shared" si="102"/>
        <v>0</v>
      </c>
      <c r="AH125" s="64">
        <f t="shared" si="103"/>
        <v>0</v>
      </c>
    </row>
    <row r="126" spans="1:34" ht="15" hidden="1">
      <c r="A126" s="50" t="s">
        <v>28</v>
      </c>
      <c r="B126" s="83" t="str">
        <f>IF(B116&gt;"",B116,"")</f>
        <v>Erik Lindmäe</v>
      </c>
      <c r="C126" s="83" t="str">
        <f>IF(B117&gt;"",B117,"")</f>
        <v>Teppo Ahti</v>
      </c>
      <c r="D126" s="75">
        <v>3</v>
      </c>
      <c r="F126" s="513"/>
      <c r="G126" s="514"/>
      <c r="H126" s="513"/>
      <c r="I126" s="514"/>
      <c r="J126" s="461"/>
      <c r="K126" s="514"/>
      <c r="L126" s="513"/>
      <c r="M126" s="514"/>
      <c r="N126" s="513"/>
      <c r="O126" s="514"/>
      <c r="P126" s="52">
        <f t="shared" si="90"/>
      </c>
      <c r="Q126" s="53">
        <f t="shared" si="91"/>
      </c>
      <c r="R126" s="61"/>
      <c r="S126" s="62"/>
      <c r="T126" s="56">
        <f t="shared" si="92"/>
        <v>0</v>
      </c>
      <c r="U126" s="57">
        <f t="shared" si="92"/>
        <v>0</v>
      </c>
      <c r="V126" s="58">
        <f t="shared" si="93"/>
        <v>0</v>
      </c>
      <c r="Y126" s="63">
        <f t="shared" si="94"/>
        <v>0</v>
      </c>
      <c r="Z126" s="64">
        <f t="shared" si="95"/>
        <v>0</v>
      </c>
      <c r="AA126" s="63">
        <f t="shared" si="96"/>
        <v>0</v>
      </c>
      <c r="AB126" s="64">
        <f t="shared" si="97"/>
        <v>0</v>
      </c>
      <c r="AC126" s="63">
        <f t="shared" si="98"/>
        <v>0</v>
      </c>
      <c r="AD126" s="64">
        <f t="shared" si="99"/>
        <v>0</v>
      </c>
      <c r="AE126" s="63">
        <f t="shared" si="100"/>
        <v>0</v>
      </c>
      <c r="AF126" s="64">
        <f t="shared" si="101"/>
        <v>0</v>
      </c>
      <c r="AG126" s="63">
        <f t="shared" si="102"/>
        <v>0</v>
      </c>
      <c r="AH126" s="64">
        <f t="shared" si="103"/>
        <v>0</v>
      </c>
    </row>
    <row r="127" spans="1:34" ht="15.75" hidden="1" thickBot="1">
      <c r="A127" s="65" t="s">
        <v>29</v>
      </c>
      <c r="B127" s="85" t="str">
        <f>IF(B118&gt;"",B118,"")</f>
        <v>Mikael Frejborg</v>
      </c>
      <c r="C127" s="85" t="str">
        <f>IF(B119&gt;"",B119,"")</f>
        <v>Elias Tinfors</v>
      </c>
      <c r="D127" s="76">
        <v>2</v>
      </c>
      <c r="F127" s="515"/>
      <c r="G127" s="516"/>
      <c r="H127" s="515"/>
      <c r="I127" s="516"/>
      <c r="J127" s="515"/>
      <c r="K127" s="516"/>
      <c r="L127" s="515"/>
      <c r="M127" s="516"/>
      <c r="N127" s="515"/>
      <c r="O127" s="516"/>
      <c r="P127" s="67">
        <f t="shared" si="90"/>
      </c>
      <c r="Q127" s="68">
        <f t="shared" si="91"/>
      </c>
      <c r="R127" s="69"/>
      <c r="S127" s="12"/>
      <c r="T127" s="56">
        <f t="shared" si="92"/>
        <v>0</v>
      </c>
      <c r="U127" s="57">
        <f t="shared" si="92"/>
        <v>0</v>
      </c>
      <c r="V127" s="58">
        <f t="shared" si="93"/>
        <v>0</v>
      </c>
      <c r="Y127" s="70">
        <f t="shared" si="94"/>
        <v>0</v>
      </c>
      <c r="Z127" s="71">
        <f t="shared" si="95"/>
        <v>0</v>
      </c>
      <c r="AA127" s="70">
        <f t="shared" si="96"/>
        <v>0</v>
      </c>
      <c r="AB127" s="71">
        <f t="shared" si="97"/>
        <v>0</v>
      </c>
      <c r="AC127" s="70">
        <f t="shared" si="98"/>
        <v>0</v>
      </c>
      <c r="AD127" s="71">
        <f t="shared" si="99"/>
        <v>0</v>
      </c>
      <c r="AE127" s="70">
        <f t="shared" si="100"/>
        <v>0</v>
      </c>
      <c r="AF127" s="71">
        <f t="shared" si="101"/>
        <v>0</v>
      </c>
      <c r="AG127" s="70">
        <f t="shared" si="102"/>
        <v>0</v>
      </c>
      <c r="AH127" s="71">
        <f t="shared" si="103"/>
        <v>0</v>
      </c>
    </row>
    <row r="128" spans="2:3" ht="15.75" hidden="1" thickBot="1" thickTop="1">
      <c r="B128" s="86"/>
      <c r="C128" s="86"/>
    </row>
    <row r="129" spans="1:19" ht="16.5" hidden="1" thickBot="1" thickTop="1">
      <c r="A129" s="3"/>
      <c r="B129" s="87" t="s">
        <v>48</v>
      </c>
      <c r="C129" s="88" t="s">
        <v>89</v>
      </c>
      <c r="D129" s="4"/>
      <c r="E129" s="88"/>
      <c r="F129" s="5"/>
      <c r="G129" s="4"/>
      <c r="H129" s="93" t="s">
        <v>64</v>
      </c>
      <c r="I129" s="6"/>
      <c r="J129" s="530" t="s">
        <v>90</v>
      </c>
      <c r="K129" s="296"/>
      <c r="L129" s="296"/>
      <c r="M129" s="267"/>
      <c r="N129" s="7"/>
      <c r="O129" s="8"/>
      <c r="P129" s="523" t="s">
        <v>59</v>
      </c>
      <c r="Q129" s="524"/>
      <c r="R129" s="524"/>
      <c r="S129" s="525"/>
    </row>
    <row r="130" spans="1:19" ht="15.75" hidden="1" thickBot="1">
      <c r="A130" s="9"/>
      <c r="B130" s="89" t="str">
        <f>'[1]Kehi'!$F$11</f>
        <v>SPTL ja Helsingin Piiri</v>
      </c>
      <c r="C130" s="90" t="s">
        <v>2</v>
      </c>
      <c r="D130" s="286"/>
      <c r="E130" s="287"/>
      <c r="F130" s="288"/>
      <c r="G130" s="289" t="s">
        <v>3</v>
      </c>
      <c r="H130" s="290"/>
      <c r="I130" s="290"/>
      <c r="J130" s="291">
        <f>'[1]Kehi'!$N$11</f>
        <v>38493</v>
      </c>
      <c r="K130" s="291"/>
      <c r="L130" s="291"/>
      <c r="M130" s="292"/>
      <c r="N130" s="10" t="s">
        <v>4</v>
      </c>
      <c r="O130" s="11"/>
      <c r="P130" s="537" t="s">
        <v>38</v>
      </c>
      <c r="Q130" s="294"/>
      <c r="R130" s="294"/>
      <c r="S130" s="538"/>
    </row>
    <row r="131" spans="1:22" ht="15" hidden="1" thickTop="1">
      <c r="A131" s="14"/>
      <c r="B131" s="91" t="s">
        <v>49</v>
      </c>
      <c r="C131" s="92" t="s">
        <v>50</v>
      </c>
      <c r="D131" s="474" t="s">
        <v>8</v>
      </c>
      <c r="E131" s="475"/>
      <c r="F131" s="474" t="s">
        <v>9</v>
      </c>
      <c r="G131" s="475"/>
      <c r="H131" s="474" t="s">
        <v>10</v>
      </c>
      <c r="I131" s="475"/>
      <c r="J131" s="474" t="s">
        <v>11</v>
      </c>
      <c r="K131" s="475"/>
      <c r="L131" s="474"/>
      <c r="M131" s="475"/>
      <c r="N131" s="15" t="s">
        <v>12</v>
      </c>
      <c r="O131" s="16" t="s">
        <v>13</v>
      </c>
      <c r="P131" s="17" t="s">
        <v>14</v>
      </c>
      <c r="Q131" s="18"/>
      <c r="R131" s="476" t="s">
        <v>47</v>
      </c>
      <c r="S131" s="417"/>
      <c r="T131" s="531" t="s">
        <v>15</v>
      </c>
      <c r="U131" s="539"/>
      <c r="V131" s="19" t="s">
        <v>16</v>
      </c>
    </row>
    <row r="132" spans="1:22" ht="15" hidden="1">
      <c r="A132" s="20" t="s">
        <v>8</v>
      </c>
      <c r="B132" s="77" t="s">
        <v>34</v>
      </c>
      <c r="C132" s="78" t="s">
        <v>7</v>
      </c>
      <c r="D132" s="21"/>
      <c r="E132" s="22"/>
      <c r="F132" s="23">
        <f>+P142</f>
      </c>
      <c r="G132" s="24">
        <f>+Q142</f>
      </c>
      <c r="H132" s="23">
        <f>P138</f>
      </c>
      <c r="I132" s="24">
        <f>Q138</f>
      </c>
      <c r="J132" s="23">
        <f>P140</f>
      </c>
      <c r="K132" s="24">
        <f>Q140</f>
      </c>
      <c r="L132" s="23"/>
      <c r="M132" s="24"/>
      <c r="N132" s="25">
        <f>IF(SUM(D132:M132)=0,"",COUNTIF(E132:E135,"3"))</f>
      </c>
      <c r="O132" s="26">
        <f>IF(SUM(E132:N132)=0,"",COUNTIF(D132:D135,"3"))</f>
      </c>
      <c r="P132" s="27">
        <f>IF(SUM(D132:M132)=0,"",SUM(E132:E135))</f>
      </c>
      <c r="Q132" s="28">
        <f>IF(SUM(D132:M132)=0,"",SUM(D132:D135))</f>
      </c>
      <c r="R132" s="464"/>
      <c r="S132" s="465"/>
      <c r="T132" s="29">
        <f>+T138+T140+T142</f>
        <v>0</v>
      </c>
      <c r="U132" s="29">
        <f>+U138+U140+U142</f>
        <v>0</v>
      </c>
      <c r="V132" s="30">
        <f>+T132-U132</f>
        <v>0</v>
      </c>
    </row>
    <row r="133" spans="1:22" ht="15" hidden="1">
      <c r="A133" s="31" t="s">
        <v>9</v>
      </c>
      <c r="B133" s="77" t="s">
        <v>78</v>
      </c>
      <c r="C133" s="78" t="s">
        <v>17</v>
      </c>
      <c r="D133" s="32">
        <f>+Q142</f>
      </c>
      <c r="E133" s="33">
        <f>+P142</f>
      </c>
      <c r="F133" s="34"/>
      <c r="G133" s="35"/>
      <c r="H133" s="32">
        <f>P141</f>
      </c>
      <c r="I133" s="33">
        <f>Q141</f>
      </c>
      <c r="J133" s="32">
        <f>P139</f>
      </c>
      <c r="K133" s="33">
        <f>Q139</f>
      </c>
      <c r="L133" s="32"/>
      <c r="M133" s="33"/>
      <c r="N133" s="25">
        <f>IF(SUM(D133:M133)=0,"",COUNTIF(G132:G135,"3"))</f>
      </c>
      <c r="O133" s="26">
        <f>IF(SUM(E133:N133)=0,"",COUNTIF(F132:F135,"3"))</f>
      </c>
      <c r="P133" s="27">
        <f>IF(SUM(D133:M133)=0,"",SUM(G132:G135))</f>
      </c>
      <c r="Q133" s="28">
        <f>IF(SUM(D133:M133)=0,"",SUM(F132:F135))</f>
      </c>
      <c r="R133" s="464"/>
      <c r="S133" s="465"/>
      <c r="T133" s="29">
        <f>+T139+T141+U142</f>
        <v>0</v>
      </c>
      <c r="U133" s="29">
        <f>+U139+U141+T142</f>
        <v>0</v>
      </c>
      <c r="V133" s="30">
        <f>+T133-U133</f>
        <v>0</v>
      </c>
    </row>
    <row r="134" spans="1:22" ht="15" hidden="1">
      <c r="A134" s="31" t="s">
        <v>10</v>
      </c>
      <c r="B134" s="77" t="s">
        <v>81</v>
      </c>
      <c r="C134" s="78" t="s">
        <v>66</v>
      </c>
      <c r="D134" s="32">
        <f>+Q138</f>
      </c>
      <c r="E134" s="33">
        <f>+P138</f>
      </c>
      <c r="F134" s="32">
        <f>Q141</f>
      </c>
      <c r="G134" s="33">
        <f>P141</f>
      </c>
      <c r="H134" s="34"/>
      <c r="I134" s="35"/>
      <c r="J134" s="32">
        <f>P143</f>
      </c>
      <c r="K134" s="33">
        <f>Q143</f>
      </c>
      <c r="L134" s="32"/>
      <c r="M134" s="33"/>
      <c r="N134" s="25">
        <f>IF(SUM(D134:M134)=0,"",COUNTIF(I132:I135,"3"))</f>
      </c>
      <c r="O134" s="26">
        <f>IF(SUM(E134:N134)=0,"",COUNTIF(H132:H135,"3"))</f>
      </c>
      <c r="P134" s="27">
        <f>IF(SUM(D134:M134)=0,"",SUM(I132:I135))</f>
      </c>
      <c r="Q134" s="28">
        <f>IF(SUM(D134:M134)=0,"",SUM(H132:H135))</f>
      </c>
      <c r="R134" s="464"/>
      <c r="S134" s="465"/>
      <c r="T134" s="29">
        <f>+U138+U141+T143</f>
        <v>0</v>
      </c>
      <c r="U134" s="29">
        <f>+T138+T141+U143</f>
        <v>0</v>
      </c>
      <c r="V134" s="30">
        <f>+T134-U134</f>
        <v>0</v>
      </c>
    </row>
    <row r="135" spans="1:22" ht="15" hidden="1">
      <c r="A135" s="31" t="s">
        <v>11</v>
      </c>
      <c r="B135" s="79" t="s">
        <v>94</v>
      </c>
      <c r="C135" s="78" t="s">
        <v>33</v>
      </c>
      <c r="D135" s="32">
        <f>Q140</f>
      </c>
      <c r="E135" s="33">
        <f>P140</f>
      </c>
      <c r="F135" s="32">
        <f>Q139</f>
      </c>
      <c r="G135" s="33">
        <f>P139</f>
      </c>
      <c r="H135" s="32">
        <f>Q143</f>
      </c>
      <c r="I135" s="33">
        <f>P143</f>
      </c>
      <c r="J135" s="34"/>
      <c r="K135" s="35"/>
      <c r="L135" s="32"/>
      <c r="M135" s="33"/>
      <c r="N135" s="25">
        <f>IF(SUM(D135:M135)=0,"",COUNTIF(K132:K135,"3"))</f>
      </c>
      <c r="O135" s="26">
        <f>IF(SUM(E135:N135)=0,"",COUNTIF(J132:J135,"3"))</f>
      </c>
      <c r="P135" s="27">
        <f>IF(SUM(D135:M136)=0,"",SUM(K132:K135))</f>
      </c>
      <c r="Q135" s="28">
        <f>IF(SUM(D135:M135)=0,"",SUM(J132:J135))</f>
      </c>
      <c r="R135" s="464"/>
      <c r="S135" s="465"/>
      <c r="T135" s="29">
        <f>+U139+U140+U143</f>
        <v>0</v>
      </c>
      <c r="U135" s="29">
        <f>+T139+T140+T143</f>
        <v>0</v>
      </c>
      <c r="V135" s="30">
        <f>+T135-U135</f>
        <v>0</v>
      </c>
    </row>
    <row r="136" spans="1:24" ht="15" hidden="1" thickTop="1">
      <c r="A136" s="36"/>
      <c r="B136" s="37" t="s">
        <v>32</v>
      </c>
      <c r="C136" s="80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  <c r="S136" s="40"/>
      <c r="T136" s="41"/>
      <c r="U136" s="42" t="s">
        <v>22</v>
      </c>
      <c r="V136" s="43">
        <f>SUM(V132:V135)</f>
        <v>0</v>
      </c>
      <c r="W136" s="42" t="str">
        <f>IF(V136=0,"OK","Virhe")</f>
        <v>OK</v>
      </c>
      <c r="X136" s="44"/>
    </row>
    <row r="137" spans="1:22" ht="15" hidden="1" thickBot="1">
      <c r="A137" s="45"/>
      <c r="B137" s="81" t="s">
        <v>41</v>
      </c>
      <c r="C137" s="82"/>
      <c r="D137" s="72" t="s">
        <v>39</v>
      </c>
      <c r="E137" s="73"/>
      <c r="F137" s="466" t="s">
        <v>42</v>
      </c>
      <c r="G137" s="467"/>
      <c r="H137" s="468" t="s">
        <v>43</v>
      </c>
      <c r="I137" s="467"/>
      <c r="J137" s="468" t="s">
        <v>44</v>
      </c>
      <c r="K137" s="467"/>
      <c r="L137" s="468" t="s">
        <v>45</v>
      </c>
      <c r="M137" s="467"/>
      <c r="N137" s="468" t="s">
        <v>46</v>
      </c>
      <c r="O137" s="467"/>
      <c r="P137" s="469" t="s">
        <v>23</v>
      </c>
      <c r="Q137" s="536"/>
      <c r="S137" s="47"/>
      <c r="T137" s="48" t="s">
        <v>15</v>
      </c>
      <c r="U137" s="49"/>
      <c r="V137" s="19" t="s">
        <v>16</v>
      </c>
    </row>
    <row r="138" spans="1:34" ht="15" hidden="1">
      <c r="A138" s="50" t="s">
        <v>24</v>
      </c>
      <c r="B138" s="83" t="str">
        <f>IF(B132&gt;"",B132,"")</f>
        <v>Tim Olsbo</v>
      </c>
      <c r="C138" s="83" t="str">
        <f>IF(B134&gt;"",B134,"")</f>
        <v>Mart Särg</v>
      </c>
      <c r="D138" s="74">
        <v>4</v>
      </c>
      <c r="F138" s="462"/>
      <c r="G138" s="463"/>
      <c r="H138" s="519"/>
      <c r="I138" s="520"/>
      <c r="J138" s="519"/>
      <c r="K138" s="520"/>
      <c r="L138" s="519"/>
      <c r="M138" s="520"/>
      <c r="N138" s="521"/>
      <c r="O138" s="520"/>
      <c r="P138" s="52">
        <f aca="true" t="shared" si="104" ref="P138:P143">IF(COUNT(F138:N138)=0,"",COUNTIF(F138:N138,"&gt;=0"))</f>
      </c>
      <c r="Q138" s="53">
        <f aca="true" t="shared" si="105" ref="Q138:Q143">IF(COUNT(F138:N138)=0,"",(IF(LEFT(F138,1)="-",1,0)+IF(LEFT(H138,1)="-",1,0)+IF(LEFT(J138,1)="-",1,0)+IF(LEFT(L138,1)="-",1,0)+IF(LEFT(N138,1)="-",1,0)))</f>
      </c>
      <c r="R138" s="54"/>
      <c r="S138" s="55"/>
      <c r="T138" s="56">
        <f aca="true" t="shared" si="106" ref="T138:U143">+Y138+AA138+AC138+AE138+AG138</f>
        <v>0</v>
      </c>
      <c r="U138" s="57">
        <f t="shared" si="106"/>
        <v>0</v>
      </c>
      <c r="V138" s="58">
        <f aca="true" t="shared" si="107" ref="V138:V143">+T138-U138</f>
        <v>0</v>
      </c>
      <c r="Y138" s="59">
        <f aca="true" t="shared" si="108" ref="Y138:Y143">IF(F138="",0,IF(LEFT(F138,1)="-",ABS(F138),(IF(F138&gt;9,F138+2,11))))</f>
        <v>0</v>
      </c>
      <c r="Z138" s="60">
        <f aca="true" t="shared" si="109" ref="Z138:Z143">IF(F138="",0,IF(LEFT(F138,1)="-",(IF(ABS(F138)&gt;9,(ABS(F138)+2),11)),F138))</f>
        <v>0</v>
      </c>
      <c r="AA138" s="59">
        <f aca="true" t="shared" si="110" ref="AA138:AA143">IF(H138="",0,IF(LEFT(H138,1)="-",ABS(H138),(IF(H138&gt;9,H138+2,11))))</f>
        <v>0</v>
      </c>
      <c r="AB138" s="60">
        <f aca="true" t="shared" si="111" ref="AB138:AB143">IF(H138="",0,IF(LEFT(H138,1)="-",(IF(ABS(H138)&gt;9,(ABS(H138)+2),11)),H138))</f>
        <v>0</v>
      </c>
      <c r="AC138" s="59">
        <f aca="true" t="shared" si="112" ref="AC138:AC143">IF(J138="",0,IF(LEFT(J138,1)="-",ABS(J138),(IF(J138&gt;9,J138+2,11))))</f>
        <v>0</v>
      </c>
      <c r="AD138" s="60">
        <f aca="true" t="shared" si="113" ref="AD138:AD143">IF(J138="",0,IF(LEFT(J138,1)="-",(IF(ABS(J138)&gt;9,(ABS(J138)+2),11)),J138))</f>
        <v>0</v>
      </c>
      <c r="AE138" s="59">
        <f aca="true" t="shared" si="114" ref="AE138:AE143">IF(L138="",0,IF(LEFT(L138,1)="-",ABS(L138),(IF(L138&gt;9,L138+2,11))))</f>
        <v>0</v>
      </c>
      <c r="AF138" s="60">
        <f aca="true" t="shared" si="115" ref="AF138:AF143">IF(L138="",0,IF(LEFT(L138,1)="-",(IF(ABS(L138)&gt;9,(ABS(L138)+2),11)),L138))</f>
        <v>0</v>
      </c>
      <c r="AG138" s="59">
        <f aca="true" t="shared" si="116" ref="AG138:AG143">IF(N138="",0,IF(LEFT(N138,1)="-",ABS(N138),(IF(N138&gt;9,N138+2,11))))</f>
        <v>0</v>
      </c>
      <c r="AH138" s="60">
        <f aca="true" t="shared" si="117" ref="AH138:AH143">IF(N138="",0,IF(LEFT(N138,1)="-",(IF(ABS(N138)&gt;9,(ABS(N138)+2),11)),N138))</f>
        <v>0</v>
      </c>
    </row>
    <row r="139" spans="1:34" ht="15" hidden="1">
      <c r="A139" s="50" t="s">
        <v>25</v>
      </c>
      <c r="B139" s="83" t="s">
        <v>78</v>
      </c>
      <c r="C139" s="83" t="str">
        <f>IF(B135&gt;"",B135,"")</f>
        <v>Martin Abramson</v>
      </c>
      <c r="D139" s="75">
        <v>1</v>
      </c>
      <c r="F139" s="513"/>
      <c r="G139" s="514"/>
      <c r="H139" s="513"/>
      <c r="I139" s="514"/>
      <c r="J139" s="513"/>
      <c r="K139" s="514"/>
      <c r="L139" s="513"/>
      <c r="M139" s="514"/>
      <c r="N139" s="513"/>
      <c r="O139" s="514"/>
      <c r="P139" s="52">
        <f t="shared" si="104"/>
      </c>
      <c r="Q139" s="53">
        <f t="shared" si="105"/>
      </c>
      <c r="R139" s="61"/>
      <c r="S139" s="62"/>
      <c r="T139" s="56">
        <f t="shared" si="106"/>
        <v>0</v>
      </c>
      <c r="U139" s="57">
        <f t="shared" si="106"/>
        <v>0</v>
      </c>
      <c r="V139" s="58">
        <f t="shared" si="107"/>
        <v>0</v>
      </c>
      <c r="Y139" s="63">
        <f t="shared" si="108"/>
        <v>0</v>
      </c>
      <c r="Z139" s="64">
        <f t="shared" si="109"/>
        <v>0</v>
      </c>
      <c r="AA139" s="63">
        <f t="shared" si="110"/>
        <v>0</v>
      </c>
      <c r="AB139" s="64">
        <f t="shared" si="111"/>
        <v>0</v>
      </c>
      <c r="AC139" s="63">
        <f t="shared" si="112"/>
        <v>0</v>
      </c>
      <c r="AD139" s="64">
        <f t="shared" si="113"/>
        <v>0</v>
      </c>
      <c r="AE139" s="63">
        <f t="shared" si="114"/>
        <v>0</v>
      </c>
      <c r="AF139" s="64">
        <f t="shared" si="115"/>
        <v>0</v>
      </c>
      <c r="AG139" s="63">
        <f t="shared" si="116"/>
        <v>0</v>
      </c>
      <c r="AH139" s="64">
        <f t="shared" si="117"/>
        <v>0</v>
      </c>
    </row>
    <row r="140" spans="1:34" ht="15.75" hidden="1" thickBot="1">
      <c r="A140" s="50" t="s">
        <v>26</v>
      </c>
      <c r="B140" s="84" t="s">
        <v>34</v>
      </c>
      <c r="C140" s="84" t="str">
        <f>IF(B135&gt;"",B135,"")</f>
        <v>Martin Abramson</v>
      </c>
      <c r="D140" s="72">
        <v>3</v>
      </c>
      <c r="F140" s="517"/>
      <c r="G140" s="518"/>
      <c r="H140" s="517"/>
      <c r="I140" s="518"/>
      <c r="J140" s="517"/>
      <c r="K140" s="518"/>
      <c r="L140" s="517"/>
      <c r="M140" s="518"/>
      <c r="N140" s="517"/>
      <c r="O140" s="518"/>
      <c r="P140" s="52">
        <f t="shared" si="104"/>
      </c>
      <c r="Q140" s="53">
        <f t="shared" si="105"/>
      </c>
      <c r="R140" s="61"/>
      <c r="S140" s="62"/>
      <c r="T140" s="56">
        <f t="shared" si="106"/>
        <v>0</v>
      </c>
      <c r="U140" s="57">
        <f t="shared" si="106"/>
        <v>0</v>
      </c>
      <c r="V140" s="58">
        <f t="shared" si="107"/>
        <v>0</v>
      </c>
      <c r="Y140" s="63">
        <f t="shared" si="108"/>
        <v>0</v>
      </c>
      <c r="Z140" s="64">
        <f t="shared" si="109"/>
        <v>0</v>
      </c>
      <c r="AA140" s="63">
        <f t="shared" si="110"/>
        <v>0</v>
      </c>
      <c r="AB140" s="64">
        <f t="shared" si="111"/>
        <v>0</v>
      </c>
      <c r="AC140" s="63">
        <f t="shared" si="112"/>
        <v>0</v>
      </c>
      <c r="AD140" s="64">
        <f t="shared" si="113"/>
        <v>0</v>
      </c>
      <c r="AE140" s="63">
        <f t="shared" si="114"/>
        <v>0</v>
      </c>
      <c r="AF140" s="64">
        <f t="shared" si="115"/>
        <v>0</v>
      </c>
      <c r="AG140" s="63">
        <f t="shared" si="116"/>
        <v>0</v>
      </c>
      <c r="AH140" s="64">
        <f t="shared" si="117"/>
        <v>0</v>
      </c>
    </row>
    <row r="141" spans="1:34" ht="15" hidden="1">
      <c r="A141" s="50" t="s">
        <v>27</v>
      </c>
      <c r="B141" s="83" t="str">
        <f>IF(B133&gt;"",B133,"")</f>
        <v>Jouni Nousiainen</v>
      </c>
      <c r="C141" s="83" t="str">
        <f>IF(B134&gt;"",B134,"")</f>
        <v>Mart Särg</v>
      </c>
      <c r="D141" s="74">
        <v>4</v>
      </c>
      <c r="F141" s="519"/>
      <c r="G141" s="520"/>
      <c r="H141" s="519"/>
      <c r="I141" s="520"/>
      <c r="J141" s="519"/>
      <c r="K141" s="520"/>
      <c r="L141" s="519"/>
      <c r="M141" s="520"/>
      <c r="N141" s="519"/>
      <c r="O141" s="520"/>
      <c r="P141" s="52">
        <f t="shared" si="104"/>
      </c>
      <c r="Q141" s="53">
        <f t="shared" si="105"/>
      </c>
      <c r="R141" s="61"/>
      <c r="S141" s="62"/>
      <c r="T141" s="56">
        <f t="shared" si="106"/>
        <v>0</v>
      </c>
      <c r="U141" s="57">
        <f t="shared" si="106"/>
        <v>0</v>
      </c>
      <c r="V141" s="58">
        <f t="shared" si="107"/>
        <v>0</v>
      </c>
      <c r="Y141" s="63">
        <f t="shared" si="108"/>
        <v>0</v>
      </c>
      <c r="Z141" s="64">
        <f t="shared" si="109"/>
        <v>0</v>
      </c>
      <c r="AA141" s="63">
        <f t="shared" si="110"/>
        <v>0</v>
      </c>
      <c r="AB141" s="64">
        <f t="shared" si="111"/>
        <v>0</v>
      </c>
      <c r="AC141" s="63">
        <f t="shared" si="112"/>
        <v>0</v>
      </c>
      <c r="AD141" s="64">
        <f t="shared" si="113"/>
        <v>0</v>
      </c>
      <c r="AE141" s="63">
        <f t="shared" si="114"/>
        <v>0</v>
      </c>
      <c r="AF141" s="64">
        <f t="shared" si="115"/>
        <v>0</v>
      </c>
      <c r="AG141" s="63">
        <f t="shared" si="116"/>
        <v>0</v>
      </c>
      <c r="AH141" s="64">
        <f t="shared" si="117"/>
        <v>0</v>
      </c>
    </row>
    <row r="142" spans="1:34" ht="15" hidden="1">
      <c r="A142" s="50" t="s">
        <v>28</v>
      </c>
      <c r="B142" s="83" t="str">
        <f>IF(B132&gt;"",B132,"")</f>
        <v>Tim Olsbo</v>
      </c>
      <c r="C142" s="83" t="str">
        <f>IF(B133&gt;"",B133,"")</f>
        <v>Jouni Nousiainen</v>
      </c>
      <c r="D142" s="75">
        <v>3</v>
      </c>
      <c r="F142" s="513"/>
      <c r="G142" s="514"/>
      <c r="H142" s="513"/>
      <c r="I142" s="514"/>
      <c r="J142" s="461"/>
      <c r="K142" s="514"/>
      <c r="L142" s="513"/>
      <c r="M142" s="514"/>
      <c r="N142" s="513"/>
      <c r="O142" s="514"/>
      <c r="P142" s="52">
        <f t="shared" si="104"/>
      </c>
      <c r="Q142" s="53">
        <f t="shared" si="105"/>
      </c>
      <c r="R142" s="61"/>
      <c r="S142" s="62"/>
      <c r="T142" s="56">
        <f t="shared" si="106"/>
        <v>0</v>
      </c>
      <c r="U142" s="57">
        <f t="shared" si="106"/>
        <v>0</v>
      </c>
      <c r="V142" s="58">
        <f t="shared" si="107"/>
        <v>0</v>
      </c>
      <c r="Y142" s="63">
        <f t="shared" si="108"/>
        <v>0</v>
      </c>
      <c r="Z142" s="64">
        <f t="shared" si="109"/>
        <v>0</v>
      </c>
      <c r="AA142" s="63">
        <f t="shared" si="110"/>
        <v>0</v>
      </c>
      <c r="AB142" s="64">
        <f t="shared" si="111"/>
        <v>0</v>
      </c>
      <c r="AC142" s="63">
        <f t="shared" si="112"/>
        <v>0</v>
      </c>
      <c r="AD142" s="64">
        <f t="shared" si="113"/>
        <v>0</v>
      </c>
      <c r="AE142" s="63">
        <f t="shared" si="114"/>
        <v>0</v>
      </c>
      <c r="AF142" s="64">
        <f t="shared" si="115"/>
        <v>0</v>
      </c>
      <c r="AG142" s="63">
        <f t="shared" si="116"/>
        <v>0</v>
      </c>
      <c r="AH142" s="64">
        <f t="shared" si="117"/>
        <v>0</v>
      </c>
    </row>
    <row r="143" spans="1:34" ht="15.75" hidden="1" thickBot="1">
      <c r="A143" s="65" t="s">
        <v>29</v>
      </c>
      <c r="B143" s="85" t="s">
        <v>81</v>
      </c>
      <c r="C143" s="85" t="str">
        <f>IF(B135&gt;"",B135,"")</f>
        <v>Martin Abramson</v>
      </c>
      <c r="D143" s="76">
        <v>2</v>
      </c>
      <c r="F143" s="515"/>
      <c r="G143" s="516"/>
      <c r="H143" s="515"/>
      <c r="I143" s="516"/>
      <c r="J143" s="515"/>
      <c r="K143" s="516"/>
      <c r="L143" s="515"/>
      <c r="M143" s="516"/>
      <c r="N143" s="515"/>
      <c r="O143" s="516"/>
      <c r="P143" s="67">
        <f t="shared" si="104"/>
      </c>
      <c r="Q143" s="68">
        <f t="shared" si="105"/>
      </c>
      <c r="R143" s="69"/>
      <c r="S143" s="12"/>
      <c r="T143" s="56">
        <f t="shared" si="106"/>
        <v>0</v>
      </c>
      <c r="U143" s="57">
        <f t="shared" si="106"/>
        <v>0</v>
      </c>
      <c r="V143" s="58">
        <f t="shared" si="107"/>
        <v>0</v>
      </c>
      <c r="Y143" s="70">
        <f t="shared" si="108"/>
        <v>0</v>
      </c>
      <c r="Z143" s="71">
        <f t="shared" si="109"/>
        <v>0</v>
      </c>
      <c r="AA143" s="70">
        <f t="shared" si="110"/>
        <v>0</v>
      </c>
      <c r="AB143" s="71">
        <f t="shared" si="111"/>
        <v>0</v>
      </c>
      <c r="AC143" s="70">
        <f t="shared" si="112"/>
        <v>0</v>
      </c>
      <c r="AD143" s="71">
        <f t="shared" si="113"/>
        <v>0</v>
      </c>
      <c r="AE143" s="70">
        <f t="shared" si="114"/>
        <v>0</v>
      </c>
      <c r="AF143" s="71">
        <f t="shared" si="115"/>
        <v>0</v>
      </c>
      <c r="AG143" s="70">
        <f t="shared" si="116"/>
        <v>0</v>
      </c>
      <c r="AH143" s="71">
        <f t="shared" si="117"/>
        <v>0</v>
      </c>
    </row>
    <row r="144" ht="15.75" hidden="1" thickBot="1" thickTop="1"/>
    <row r="145" spans="1:19" ht="16.5" hidden="1" thickBot="1" thickTop="1">
      <c r="A145" s="3"/>
      <c r="B145" s="87" t="s">
        <v>48</v>
      </c>
      <c r="C145" s="88" t="s">
        <v>89</v>
      </c>
      <c r="D145" s="4"/>
      <c r="E145" s="88"/>
      <c r="F145" s="5"/>
      <c r="G145" s="4"/>
      <c r="H145" s="93" t="s">
        <v>63</v>
      </c>
      <c r="I145" s="6"/>
      <c r="J145" s="530" t="s">
        <v>90</v>
      </c>
      <c r="K145" s="296"/>
      <c r="L145" s="296"/>
      <c r="M145" s="267"/>
      <c r="N145" s="7"/>
      <c r="O145" s="8"/>
      <c r="P145" s="523" t="s">
        <v>60</v>
      </c>
      <c r="Q145" s="524"/>
      <c r="R145" s="524"/>
      <c r="S145" s="525"/>
    </row>
    <row r="146" spans="1:19" ht="15.75" hidden="1" thickBot="1">
      <c r="A146" s="9"/>
      <c r="B146" s="89" t="str">
        <f>'[1]Kehi'!$F$11</f>
        <v>SPTL ja Helsingin Piiri</v>
      </c>
      <c r="C146" s="90" t="s">
        <v>2</v>
      </c>
      <c r="D146" s="286"/>
      <c r="E146" s="287"/>
      <c r="F146" s="288"/>
      <c r="G146" s="289" t="s">
        <v>3</v>
      </c>
      <c r="H146" s="290"/>
      <c r="I146" s="290"/>
      <c r="J146" s="291">
        <f>'[1]Kehi'!$N$11</f>
        <v>38493</v>
      </c>
      <c r="K146" s="291"/>
      <c r="L146" s="291"/>
      <c r="M146" s="292"/>
      <c r="N146" s="10" t="s">
        <v>4</v>
      </c>
      <c r="O146" s="11"/>
      <c r="P146" s="537" t="s">
        <v>38</v>
      </c>
      <c r="Q146" s="294"/>
      <c r="R146" s="294"/>
      <c r="S146" s="538"/>
    </row>
    <row r="147" spans="1:19" ht="15" hidden="1" thickTop="1">
      <c r="A147" s="14"/>
      <c r="B147" s="91" t="s">
        <v>49</v>
      </c>
      <c r="C147" s="92" t="s">
        <v>50</v>
      </c>
      <c r="D147" s="474" t="s">
        <v>8</v>
      </c>
      <c r="E147" s="475"/>
      <c r="F147" s="474" t="s">
        <v>9</v>
      </c>
      <c r="G147" s="475"/>
      <c r="H147" s="474" t="s">
        <v>10</v>
      </c>
      <c r="I147" s="475"/>
      <c r="J147" s="474" t="s">
        <v>11</v>
      </c>
      <c r="K147" s="475"/>
      <c r="L147" s="474"/>
      <c r="M147" s="475"/>
      <c r="N147" s="15" t="s">
        <v>12</v>
      </c>
      <c r="O147" s="16" t="s">
        <v>13</v>
      </c>
      <c r="P147" s="17" t="s">
        <v>14</v>
      </c>
      <c r="Q147" s="18"/>
      <c r="R147" s="476" t="s">
        <v>47</v>
      </c>
      <c r="S147" s="417"/>
    </row>
    <row r="148" spans="1:19" ht="15" hidden="1">
      <c r="A148" s="20" t="s">
        <v>8</v>
      </c>
      <c r="B148" s="77" t="s">
        <v>30</v>
      </c>
      <c r="C148" s="78" t="s">
        <v>31</v>
      </c>
      <c r="D148" s="21"/>
      <c r="E148" s="22"/>
      <c r="F148" s="23">
        <f>+P158</f>
      </c>
      <c r="G148" s="24">
        <f>+Q158</f>
      </c>
      <c r="H148" s="23">
        <f>P154</f>
      </c>
      <c r="I148" s="24">
        <f>Q154</f>
      </c>
      <c r="J148" s="23">
        <f>P156</f>
      </c>
      <c r="K148" s="24">
        <f>Q156</f>
      </c>
      <c r="L148" s="23"/>
      <c r="M148" s="24"/>
      <c r="N148" s="25">
        <f>IF(SUM(D148:M148)=0,"",COUNTIF(E148:E151,"3"))</f>
      </c>
      <c r="O148" s="26">
        <f>IF(SUM(E148:N148)=0,"",COUNTIF(D148:D151,"3"))</f>
      </c>
      <c r="P148" s="27">
        <f>IF(SUM(D148:M148)=0,"",SUM(E148:E151))</f>
      </c>
      <c r="Q148" s="28">
        <f>IF(SUM(D148:M148)=0,"",SUM(D148:D151))</f>
      </c>
      <c r="R148" s="464"/>
      <c r="S148" s="465"/>
    </row>
    <row r="149" spans="1:19" ht="15" hidden="1">
      <c r="A149" s="31" t="s">
        <v>9</v>
      </c>
      <c r="B149" s="77" t="s">
        <v>37</v>
      </c>
      <c r="C149" s="78" t="s">
        <v>0</v>
      </c>
      <c r="D149" s="32">
        <f>+Q158</f>
      </c>
      <c r="E149" s="33">
        <f>+P158</f>
      </c>
      <c r="F149" s="34"/>
      <c r="G149" s="35"/>
      <c r="H149" s="32">
        <f>P157</f>
      </c>
      <c r="I149" s="33">
        <f>Q157</f>
      </c>
      <c r="J149" s="32">
        <f>P155</f>
      </c>
      <c r="K149" s="33">
        <f>Q155</f>
      </c>
      <c r="L149" s="32"/>
      <c r="M149" s="33"/>
      <c r="N149" s="25">
        <f>IF(SUM(D149:M149)=0,"",COUNTIF(G148:G151,"3"))</f>
      </c>
      <c r="O149" s="26">
        <f>IF(SUM(E149:N149)=0,"",COUNTIF(F148:F151,"3"))</f>
      </c>
      <c r="P149" s="27">
        <f>IF(SUM(D149:M149)=0,"",SUM(G148:G151))</f>
      </c>
      <c r="Q149" s="28">
        <f>IF(SUM(D149:M149)=0,"",SUM(F148:F151))</f>
      </c>
      <c r="R149" s="464"/>
      <c r="S149" s="465"/>
    </row>
    <row r="150" spans="1:19" ht="15" hidden="1">
      <c r="A150" s="31" t="s">
        <v>10</v>
      </c>
      <c r="B150" s="77" t="s">
        <v>75</v>
      </c>
      <c r="C150" s="78" t="s">
        <v>69</v>
      </c>
      <c r="D150" s="32">
        <f>+Q154</f>
      </c>
      <c r="E150" s="33">
        <f>+P154</f>
      </c>
      <c r="F150" s="32">
        <f>Q157</f>
      </c>
      <c r="G150" s="33">
        <f>P157</f>
      </c>
      <c r="H150" s="34"/>
      <c r="I150" s="35"/>
      <c r="J150" s="32">
        <f>P159</f>
      </c>
      <c r="K150" s="33">
        <f>Q159</f>
      </c>
      <c r="L150" s="32"/>
      <c r="M150" s="33"/>
      <c r="N150" s="25">
        <f>IF(SUM(D150:M150)=0,"",COUNTIF(I148:I151,"3"))</f>
      </c>
      <c r="O150" s="26">
        <f>IF(SUM(E150:N150)=0,"",COUNTIF(H148:H151,"3"))</f>
      </c>
      <c r="P150" s="27">
        <f>IF(SUM(D150:M150)=0,"",SUM(I148:I151))</f>
      </c>
      <c r="Q150" s="28">
        <f>IF(SUM(D150:M150)=0,"",SUM(H148:H151))</f>
      </c>
      <c r="R150" s="464"/>
      <c r="S150" s="465"/>
    </row>
    <row r="151" spans="1:19" ht="15" hidden="1">
      <c r="A151" s="31" t="s">
        <v>11</v>
      </c>
      <c r="B151" s="79" t="s">
        <v>80</v>
      </c>
      <c r="C151" s="78" t="s">
        <v>33</v>
      </c>
      <c r="D151" s="32">
        <f>Q156</f>
      </c>
      <c r="E151" s="33">
        <f>P156</f>
      </c>
      <c r="F151" s="32">
        <f>Q155</f>
      </c>
      <c r="G151" s="33">
        <f>P155</f>
      </c>
      <c r="H151" s="32">
        <f>Q159</f>
      </c>
      <c r="I151" s="33">
        <f>P159</f>
      </c>
      <c r="J151" s="34"/>
      <c r="K151" s="35"/>
      <c r="L151" s="32"/>
      <c r="M151" s="33"/>
      <c r="N151" s="25">
        <f>IF(SUM(D151:M151)=0,"",COUNTIF(K148:K151,"3"))</f>
      </c>
      <c r="O151" s="26">
        <f>IF(SUM(E151:N151)=0,"",COUNTIF(J148:J151,"3"))</f>
      </c>
      <c r="P151" s="27">
        <f>IF(SUM(D151:M152)=0,"",SUM(K148:K151))</f>
      </c>
      <c r="Q151" s="28">
        <f>IF(SUM(D151:M151)=0,"",SUM(J148:J151))</f>
      </c>
      <c r="R151" s="464"/>
      <c r="S151" s="465"/>
    </row>
    <row r="152" spans="1:19" ht="15" hidden="1" thickTop="1">
      <c r="A152" s="36"/>
      <c r="B152" s="37" t="s">
        <v>32</v>
      </c>
      <c r="C152" s="80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  <c r="S152" s="40"/>
    </row>
    <row r="153" spans="1:19" ht="15" hidden="1" thickBot="1">
      <c r="A153" s="45"/>
      <c r="B153" s="81" t="s">
        <v>41</v>
      </c>
      <c r="C153" s="82"/>
      <c r="D153" s="72" t="s">
        <v>39</v>
      </c>
      <c r="E153" s="73"/>
      <c r="F153" s="466" t="s">
        <v>42</v>
      </c>
      <c r="G153" s="467"/>
      <c r="H153" s="468" t="s">
        <v>43</v>
      </c>
      <c r="I153" s="467"/>
      <c r="J153" s="468" t="s">
        <v>44</v>
      </c>
      <c r="K153" s="467"/>
      <c r="L153" s="468" t="s">
        <v>45</v>
      </c>
      <c r="M153" s="467"/>
      <c r="N153" s="468" t="s">
        <v>46</v>
      </c>
      <c r="O153" s="467"/>
      <c r="P153" s="469" t="s">
        <v>23</v>
      </c>
      <c r="Q153" s="536"/>
      <c r="S153" s="47"/>
    </row>
    <row r="154" spans="1:19" ht="15" hidden="1">
      <c r="A154" s="50" t="s">
        <v>24</v>
      </c>
      <c r="B154" s="83" t="str">
        <f>IF(B148&gt;"",B148,"")</f>
        <v>Marko Viidas</v>
      </c>
      <c r="C154" s="83" t="str">
        <f>IF(B150&gt;"",B150,"")</f>
        <v>Diep Luong</v>
      </c>
      <c r="D154" s="74">
        <v>4</v>
      </c>
      <c r="F154" s="462"/>
      <c r="G154" s="463"/>
      <c r="H154" s="519"/>
      <c r="I154" s="520"/>
      <c r="J154" s="519"/>
      <c r="K154" s="520"/>
      <c r="L154" s="519"/>
      <c r="M154" s="520"/>
      <c r="N154" s="521"/>
      <c r="O154" s="520"/>
      <c r="P154" s="52">
        <f aca="true" t="shared" si="118" ref="P154:P159">IF(COUNT(F154:N154)=0,"",COUNTIF(F154:N154,"&gt;=0"))</f>
      </c>
      <c r="Q154" s="53">
        <f aca="true" t="shared" si="119" ref="Q154:Q159">IF(COUNT(F154:N154)=0,"",(IF(LEFT(F154,1)="-",1,0)+IF(LEFT(H154,1)="-",1,0)+IF(LEFT(J154,1)="-",1,0)+IF(LEFT(L154,1)="-",1,0)+IF(LEFT(N154,1)="-",1,0)))</f>
      </c>
      <c r="R154" s="54"/>
      <c r="S154" s="55"/>
    </row>
    <row r="155" spans="1:19" ht="15" hidden="1">
      <c r="A155" s="50" t="s">
        <v>25</v>
      </c>
      <c r="B155" s="83" t="s">
        <v>37</v>
      </c>
      <c r="C155" s="83" t="str">
        <f>IF(B151&gt;"",B151,"")</f>
        <v>Samir Abedir</v>
      </c>
      <c r="D155" s="75">
        <v>1</v>
      </c>
      <c r="F155" s="513"/>
      <c r="G155" s="514"/>
      <c r="H155" s="513"/>
      <c r="I155" s="514"/>
      <c r="J155" s="513"/>
      <c r="K155" s="514"/>
      <c r="L155" s="513"/>
      <c r="M155" s="514"/>
      <c r="N155" s="513"/>
      <c r="O155" s="514"/>
      <c r="P155" s="52">
        <f t="shared" si="118"/>
      </c>
      <c r="Q155" s="53">
        <f t="shared" si="119"/>
      </c>
      <c r="R155" s="61"/>
      <c r="S155" s="62"/>
    </row>
    <row r="156" spans="1:19" ht="15.75" hidden="1" thickBot="1">
      <c r="A156" s="50" t="s">
        <v>26</v>
      </c>
      <c r="B156" s="84" t="s">
        <v>30</v>
      </c>
      <c r="C156" s="84" t="str">
        <f>IF(B151&gt;"",B151,"")</f>
        <v>Samir Abedir</v>
      </c>
      <c r="D156" s="72">
        <v>3</v>
      </c>
      <c r="F156" s="517"/>
      <c r="G156" s="518"/>
      <c r="H156" s="517"/>
      <c r="I156" s="518"/>
      <c r="J156" s="517"/>
      <c r="K156" s="518"/>
      <c r="L156" s="517"/>
      <c r="M156" s="518"/>
      <c r="N156" s="517"/>
      <c r="O156" s="518"/>
      <c r="P156" s="52">
        <f t="shared" si="118"/>
      </c>
      <c r="Q156" s="53">
        <f t="shared" si="119"/>
      </c>
      <c r="R156" s="61"/>
      <c r="S156" s="62"/>
    </row>
    <row r="157" spans="1:19" ht="15" hidden="1">
      <c r="A157" s="50" t="s">
        <v>27</v>
      </c>
      <c r="B157" s="83" t="s">
        <v>37</v>
      </c>
      <c r="C157" s="83" t="str">
        <f>IF(B150&gt;"",B150,"")</f>
        <v>Diep Luong</v>
      </c>
      <c r="D157" s="74">
        <v>4</v>
      </c>
      <c r="F157" s="519"/>
      <c r="G157" s="520"/>
      <c r="H157" s="519"/>
      <c r="I157" s="520"/>
      <c r="J157" s="519"/>
      <c r="K157" s="520"/>
      <c r="L157" s="519"/>
      <c r="M157" s="520"/>
      <c r="N157" s="519"/>
      <c r="O157" s="520"/>
      <c r="P157" s="52">
        <f t="shared" si="118"/>
      </c>
      <c r="Q157" s="53">
        <f t="shared" si="119"/>
      </c>
      <c r="R157" s="61"/>
      <c r="S157" s="62"/>
    </row>
    <row r="158" spans="1:19" ht="15" hidden="1">
      <c r="A158" s="50" t="s">
        <v>28</v>
      </c>
      <c r="B158" s="83" t="s">
        <v>30</v>
      </c>
      <c r="C158" s="83" t="str">
        <f>IF(B149&gt;"",B149,"")</f>
        <v>Dmitry Vyskubov</v>
      </c>
      <c r="D158" s="75">
        <v>3</v>
      </c>
      <c r="F158" s="513"/>
      <c r="G158" s="514"/>
      <c r="H158" s="513"/>
      <c r="I158" s="514"/>
      <c r="J158" s="461"/>
      <c r="K158" s="514"/>
      <c r="L158" s="513"/>
      <c r="M158" s="514"/>
      <c r="N158" s="513"/>
      <c r="O158" s="514"/>
      <c r="P158" s="52">
        <f t="shared" si="118"/>
      </c>
      <c r="Q158" s="53">
        <f t="shared" si="119"/>
      </c>
      <c r="R158" s="61"/>
      <c r="S158" s="62"/>
    </row>
    <row r="159" spans="1:19" ht="15.75" hidden="1" thickBot="1">
      <c r="A159" s="65" t="s">
        <v>29</v>
      </c>
      <c r="B159" s="85" t="s">
        <v>75</v>
      </c>
      <c r="C159" s="85" t="str">
        <f>IF(B151&gt;"",B151,"")</f>
        <v>Samir Abedir</v>
      </c>
      <c r="D159" s="76">
        <v>2</v>
      </c>
      <c r="F159" s="515"/>
      <c r="G159" s="516"/>
      <c r="H159" s="515"/>
      <c r="I159" s="516"/>
      <c r="J159" s="515"/>
      <c r="K159" s="516"/>
      <c r="L159" s="515"/>
      <c r="M159" s="516"/>
      <c r="N159" s="515"/>
      <c r="O159" s="516"/>
      <c r="P159" s="67">
        <f t="shared" si="118"/>
      </c>
      <c r="Q159" s="68">
        <f t="shared" si="119"/>
      </c>
      <c r="R159" s="69"/>
      <c r="S159" s="12"/>
    </row>
    <row r="160" spans="2:3" ht="15.75" hidden="1" thickBot="1" thickTop="1">
      <c r="B160" s="86"/>
      <c r="C160" s="86"/>
    </row>
    <row r="161" spans="1:19" ht="16.5" hidden="1" thickBot="1" thickTop="1">
      <c r="A161" s="3"/>
      <c r="B161" s="87" t="s">
        <v>48</v>
      </c>
      <c r="C161" s="88" t="s">
        <v>89</v>
      </c>
      <c r="D161" s="4"/>
      <c r="E161" s="88"/>
      <c r="F161" s="5"/>
      <c r="G161" s="4"/>
      <c r="H161" s="93" t="s">
        <v>62</v>
      </c>
      <c r="I161" s="6"/>
      <c r="J161" s="530" t="s">
        <v>90</v>
      </c>
      <c r="K161" s="296"/>
      <c r="L161" s="296"/>
      <c r="M161" s="267"/>
      <c r="N161" s="7"/>
      <c r="O161" s="8"/>
      <c r="P161" s="523" t="s">
        <v>61</v>
      </c>
      <c r="Q161" s="524"/>
      <c r="R161" s="524"/>
      <c r="S161" s="525"/>
    </row>
    <row r="162" spans="1:19" ht="15.75" customHeight="1" hidden="1" thickBot="1">
      <c r="A162" s="9"/>
      <c r="B162" s="89" t="str">
        <f>'[1]Kehi'!$F$11</f>
        <v>SPTL ja Helsingin Piiri</v>
      </c>
      <c r="C162" s="90" t="s">
        <v>2</v>
      </c>
      <c r="D162" s="286"/>
      <c r="E162" s="287"/>
      <c r="F162" s="288"/>
      <c r="G162" s="289" t="s">
        <v>3</v>
      </c>
      <c r="H162" s="290"/>
      <c r="I162" s="290"/>
      <c r="J162" s="291">
        <f>'[1]Kehi'!$N$11</f>
        <v>38493</v>
      </c>
      <c r="K162" s="291"/>
      <c r="L162" s="291"/>
      <c r="M162" s="292"/>
      <c r="N162" s="10" t="s">
        <v>4</v>
      </c>
      <c r="O162" s="11"/>
      <c r="P162" s="537" t="s">
        <v>38</v>
      </c>
      <c r="Q162" s="294"/>
      <c r="R162" s="294"/>
      <c r="S162" s="538"/>
    </row>
    <row r="163" spans="1:19" ht="15" hidden="1" thickTop="1">
      <c r="A163" s="14"/>
      <c r="B163" s="91" t="s">
        <v>49</v>
      </c>
      <c r="C163" s="92" t="s">
        <v>50</v>
      </c>
      <c r="D163" s="474" t="s">
        <v>8</v>
      </c>
      <c r="E163" s="475"/>
      <c r="F163" s="474" t="s">
        <v>9</v>
      </c>
      <c r="G163" s="475"/>
      <c r="H163" s="474" t="s">
        <v>10</v>
      </c>
      <c r="I163" s="475"/>
      <c r="J163" s="474" t="s">
        <v>11</v>
      </c>
      <c r="K163" s="475"/>
      <c r="L163" s="474"/>
      <c r="M163" s="475"/>
      <c r="N163" s="15" t="s">
        <v>12</v>
      </c>
      <c r="O163" s="16" t="s">
        <v>13</v>
      </c>
      <c r="P163" s="17" t="s">
        <v>14</v>
      </c>
      <c r="Q163" s="18"/>
      <c r="R163" s="476" t="s">
        <v>47</v>
      </c>
      <c r="S163" s="417"/>
    </row>
    <row r="164" spans="1:19" ht="15" hidden="1">
      <c r="A164" s="20" t="s">
        <v>8</v>
      </c>
      <c r="B164" s="77" t="s">
        <v>86</v>
      </c>
      <c r="C164" s="78" t="s">
        <v>87</v>
      </c>
      <c r="D164" s="21"/>
      <c r="E164" s="22"/>
      <c r="F164" s="23">
        <f>+P174</f>
      </c>
      <c r="G164" s="24">
        <f>+Q174</f>
      </c>
      <c r="H164" s="23">
        <f>P170</f>
      </c>
      <c r="I164" s="24">
        <f>Q170</f>
      </c>
      <c r="J164" s="23">
        <f>P172</f>
      </c>
      <c r="K164" s="24">
        <f>Q172</f>
      </c>
      <c r="L164" s="23"/>
      <c r="M164" s="24"/>
      <c r="N164" s="25">
        <f>IF(SUM(D164:M164)=0,"",COUNTIF(E164:E167,"3"))</f>
      </c>
      <c r="O164" s="26">
        <f>IF(SUM(E164:N164)=0,"",COUNTIF(D164:D167,"3"))</f>
      </c>
      <c r="P164" s="27">
        <f>IF(SUM(D164:M164)=0,"",SUM(E164:E167))</f>
      </c>
      <c r="Q164" s="28">
        <f>IF(SUM(D164:M164)=0,"",SUM(D164:D167))</f>
      </c>
      <c r="R164" s="464"/>
      <c r="S164" s="465"/>
    </row>
    <row r="165" spans="1:19" ht="15" hidden="1">
      <c r="A165" s="31" t="s">
        <v>9</v>
      </c>
      <c r="B165" s="77" t="s">
        <v>35</v>
      </c>
      <c r="C165" s="78" t="s">
        <v>18</v>
      </c>
      <c r="D165" s="32">
        <f>+Q174</f>
      </c>
      <c r="E165" s="33">
        <f>+P174</f>
      </c>
      <c r="F165" s="34"/>
      <c r="G165" s="35"/>
      <c r="H165" s="32">
        <f>P173</f>
      </c>
      <c r="I165" s="33">
        <f>Q173</f>
      </c>
      <c r="J165" s="32">
        <f>P171</f>
      </c>
      <c r="K165" s="33">
        <f>Q171</f>
      </c>
      <c r="L165" s="32"/>
      <c r="M165" s="33"/>
      <c r="N165" s="25">
        <f>IF(SUM(D165:M165)=0,"",COUNTIF(G164:G167,"3"))</f>
      </c>
      <c r="O165" s="26">
        <f>IF(SUM(E165:N165)=0,"",COUNTIF(F164:F167,"3"))</f>
      </c>
      <c r="P165" s="27">
        <f>IF(SUM(D165:M165)=0,"",SUM(G164:G167))</f>
      </c>
      <c r="Q165" s="28">
        <f>IF(SUM(D165:M165)=0,"",SUM(F164:F167))</f>
      </c>
      <c r="R165" s="464"/>
      <c r="S165" s="465"/>
    </row>
    <row r="166" spans="1:19" ht="15" hidden="1">
      <c r="A166" s="31" t="s">
        <v>10</v>
      </c>
      <c r="B166" s="77" t="s">
        <v>72</v>
      </c>
      <c r="C166" s="78" t="s">
        <v>67</v>
      </c>
      <c r="D166" s="32">
        <f>+Q170</f>
      </c>
      <c r="E166" s="33">
        <f>+P170</f>
      </c>
      <c r="F166" s="32">
        <f>Q173</f>
      </c>
      <c r="G166" s="33">
        <f>P173</f>
      </c>
      <c r="H166" s="34"/>
      <c r="I166" s="35"/>
      <c r="J166" s="32">
        <f>P175</f>
      </c>
      <c r="K166" s="33">
        <f>Q175</f>
      </c>
      <c r="L166" s="32"/>
      <c r="M166" s="33"/>
      <c r="N166" s="25">
        <f>IF(SUM(D166:M166)=0,"",COUNTIF(I164:I167,"3"))</f>
      </c>
      <c r="O166" s="26">
        <f>IF(SUM(E166:N166)=0,"",COUNTIF(H164:H167,"3"))</f>
      </c>
      <c r="P166" s="27">
        <f>IF(SUM(D166:M166)=0,"",SUM(I164:I167))</f>
      </c>
      <c r="Q166" s="28">
        <f>IF(SUM(D166:M166)=0,"",SUM(H164:H167))</f>
      </c>
      <c r="R166" s="464"/>
      <c r="S166" s="465"/>
    </row>
    <row r="167" spans="1:19" ht="15" hidden="1">
      <c r="A167" s="31" t="s">
        <v>11</v>
      </c>
      <c r="B167" s="79" t="s">
        <v>79</v>
      </c>
      <c r="C167" s="78" t="s">
        <v>33</v>
      </c>
      <c r="D167" s="32">
        <f>Q172</f>
      </c>
      <c r="E167" s="33">
        <f>P172</f>
      </c>
      <c r="F167" s="32">
        <f>Q171</f>
      </c>
      <c r="G167" s="33">
        <f>P171</f>
      </c>
      <c r="H167" s="32">
        <f>Q175</f>
      </c>
      <c r="I167" s="33">
        <f>P175</f>
      </c>
      <c r="J167" s="34"/>
      <c r="K167" s="35"/>
      <c r="L167" s="32"/>
      <c r="M167" s="33"/>
      <c r="N167" s="25">
        <f>IF(SUM(D167:M167)=0,"",COUNTIF(K164:K167,"3"))</f>
      </c>
      <c r="O167" s="26">
        <f>IF(SUM(E167:N167)=0,"",COUNTIF(J164:J167,"3"))</f>
      </c>
      <c r="P167" s="27">
        <f>IF(SUM(D167:M168)=0,"",SUM(K164:K167))</f>
      </c>
      <c r="Q167" s="28">
        <f>IF(SUM(D167:M167)=0,"",SUM(J164:J167))</f>
      </c>
      <c r="R167" s="464"/>
      <c r="S167" s="465"/>
    </row>
    <row r="168" spans="1:19" ht="15" customHeight="1" hidden="1" thickTop="1">
      <c r="A168" s="36"/>
      <c r="B168" s="37" t="s">
        <v>32</v>
      </c>
      <c r="C168" s="80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9"/>
      <c r="S168" s="40"/>
    </row>
    <row r="169" spans="1:19" ht="15" hidden="1" thickBot="1">
      <c r="A169" s="45"/>
      <c r="B169" s="81" t="s">
        <v>41</v>
      </c>
      <c r="C169" s="82"/>
      <c r="D169" s="72" t="s">
        <v>39</v>
      </c>
      <c r="E169" s="73"/>
      <c r="F169" s="466" t="s">
        <v>42</v>
      </c>
      <c r="G169" s="467"/>
      <c r="H169" s="468" t="s">
        <v>43</v>
      </c>
      <c r="I169" s="467"/>
      <c r="J169" s="468" t="s">
        <v>44</v>
      </c>
      <c r="K169" s="467"/>
      <c r="L169" s="468" t="s">
        <v>45</v>
      </c>
      <c r="M169" s="467"/>
      <c r="N169" s="468" t="s">
        <v>46</v>
      </c>
      <c r="O169" s="467"/>
      <c r="P169" s="469" t="s">
        <v>23</v>
      </c>
      <c r="Q169" s="536"/>
      <c r="S169" s="47"/>
    </row>
    <row r="170" spans="1:19" ht="15" hidden="1">
      <c r="A170" s="50" t="s">
        <v>24</v>
      </c>
      <c r="B170" s="83" t="str">
        <f>IF(B164&gt;"",B164,"")</f>
        <v>Aleksi Hyttinen</v>
      </c>
      <c r="C170" s="83" t="str">
        <f>IF(B166&gt;"",B166,"")</f>
        <v>Maksim Smirnov</v>
      </c>
      <c r="D170" s="74">
        <v>4</v>
      </c>
      <c r="F170" s="462"/>
      <c r="G170" s="463"/>
      <c r="H170" s="519"/>
      <c r="I170" s="520"/>
      <c r="J170" s="519"/>
      <c r="K170" s="520"/>
      <c r="L170" s="519"/>
      <c r="M170" s="520"/>
      <c r="N170" s="521"/>
      <c r="O170" s="520"/>
      <c r="P170" s="52">
        <f aca="true" t="shared" si="120" ref="P170:P175">IF(COUNT(F170:N170)=0,"",COUNTIF(F170:N170,"&gt;=0"))</f>
      </c>
      <c r="Q170" s="53">
        <f aca="true" t="shared" si="121" ref="Q170:Q175">IF(COUNT(F170:N170)=0,"",(IF(LEFT(F170,1)="-",1,0)+IF(LEFT(H170,1)="-",1,0)+IF(LEFT(J170,1)="-",1,0)+IF(LEFT(L170,1)="-",1,0)+IF(LEFT(N170,1)="-",1,0)))</f>
      </c>
      <c r="R170" s="54"/>
      <c r="S170" s="55"/>
    </row>
    <row r="171" spans="1:19" ht="15" hidden="1">
      <c r="A171" s="50" t="s">
        <v>25</v>
      </c>
      <c r="B171" s="83" t="s">
        <v>35</v>
      </c>
      <c r="C171" s="83" t="str">
        <f>IF(B167&gt;"",B167,"")</f>
        <v>Peter Åkerström</v>
      </c>
      <c r="D171" s="75">
        <v>1</v>
      </c>
      <c r="F171" s="513"/>
      <c r="G171" s="514"/>
      <c r="H171" s="513"/>
      <c r="I171" s="514"/>
      <c r="J171" s="513"/>
      <c r="K171" s="514"/>
      <c r="L171" s="513"/>
      <c r="M171" s="514"/>
      <c r="N171" s="513"/>
      <c r="O171" s="514"/>
      <c r="P171" s="52">
        <f t="shared" si="120"/>
      </c>
      <c r="Q171" s="53">
        <f t="shared" si="121"/>
      </c>
      <c r="R171" s="61"/>
      <c r="S171" s="62"/>
    </row>
    <row r="172" spans="1:19" ht="15.75" hidden="1" thickBot="1">
      <c r="A172" s="50" t="s">
        <v>26</v>
      </c>
      <c r="B172" s="84" t="s">
        <v>86</v>
      </c>
      <c r="C172" s="84" t="str">
        <f>IF(B167&gt;"",B167,"")</f>
        <v>Peter Åkerström</v>
      </c>
      <c r="D172" s="72">
        <v>3</v>
      </c>
      <c r="F172" s="517"/>
      <c r="G172" s="518"/>
      <c r="H172" s="517"/>
      <c r="I172" s="518"/>
      <c r="J172" s="517"/>
      <c r="K172" s="518"/>
      <c r="L172" s="517"/>
      <c r="M172" s="518"/>
      <c r="N172" s="517"/>
      <c r="O172" s="518"/>
      <c r="P172" s="52">
        <f t="shared" si="120"/>
      </c>
      <c r="Q172" s="53">
        <f t="shared" si="121"/>
      </c>
      <c r="R172" s="61"/>
      <c r="S172" s="62"/>
    </row>
    <row r="173" spans="1:19" ht="15" hidden="1">
      <c r="A173" s="50" t="s">
        <v>27</v>
      </c>
      <c r="B173" s="83" t="s">
        <v>35</v>
      </c>
      <c r="C173" s="83" t="str">
        <f>IF(B166&gt;"",B166,"")</f>
        <v>Maksim Smirnov</v>
      </c>
      <c r="D173" s="74">
        <v>4</v>
      </c>
      <c r="F173" s="519"/>
      <c r="G173" s="520"/>
      <c r="H173" s="519"/>
      <c r="I173" s="520"/>
      <c r="J173" s="519"/>
      <c r="K173" s="520"/>
      <c r="L173" s="519"/>
      <c r="M173" s="520"/>
      <c r="N173" s="519"/>
      <c r="O173" s="520"/>
      <c r="P173" s="52">
        <f t="shared" si="120"/>
      </c>
      <c r="Q173" s="53">
        <f t="shared" si="121"/>
      </c>
      <c r="R173" s="61"/>
      <c r="S173" s="62"/>
    </row>
    <row r="174" spans="1:19" ht="15" hidden="1">
      <c r="A174" s="50" t="s">
        <v>28</v>
      </c>
      <c r="B174" s="83" t="s">
        <v>86</v>
      </c>
      <c r="C174" s="83" t="str">
        <f>IF(B165&gt;"",B165,"")</f>
        <v>Lauri Oja</v>
      </c>
      <c r="D174" s="75">
        <v>3</v>
      </c>
      <c r="F174" s="513"/>
      <c r="G174" s="514"/>
      <c r="H174" s="513"/>
      <c r="I174" s="514"/>
      <c r="J174" s="461"/>
      <c r="K174" s="514"/>
      <c r="L174" s="513"/>
      <c r="M174" s="514"/>
      <c r="N174" s="513"/>
      <c r="O174" s="514"/>
      <c r="P174" s="52">
        <f t="shared" si="120"/>
      </c>
      <c r="Q174" s="53">
        <f t="shared" si="121"/>
      </c>
      <c r="R174" s="61"/>
      <c r="S174" s="62"/>
    </row>
    <row r="175" spans="1:19" ht="15.75" hidden="1" thickBot="1">
      <c r="A175" s="65" t="s">
        <v>29</v>
      </c>
      <c r="B175" s="85" t="s">
        <v>72</v>
      </c>
      <c r="C175" s="85" t="str">
        <f>IF(B167&gt;"",B167,"")</f>
        <v>Peter Åkerström</v>
      </c>
      <c r="D175" s="76">
        <v>2</v>
      </c>
      <c r="F175" s="515"/>
      <c r="G175" s="516"/>
      <c r="H175" s="515"/>
      <c r="I175" s="516"/>
      <c r="J175" s="515"/>
      <c r="K175" s="516"/>
      <c r="L175" s="515"/>
      <c r="M175" s="516"/>
      <c r="N175" s="515"/>
      <c r="O175" s="516"/>
      <c r="P175" s="67">
        <f t="shared" si="120"/>
      </c>
      <c r="Q175" s="68">
        <f t="shared" si="121"/>
      </c>
      <c r="R175" s="69"/>
      <c r="S175" s="12"/>
    </row>
    <row r="176" spans="1:19" ht="15.75" hidden="1" thickTop="1">
      <c r="A176" s="3"/>
      <c r="B176" s="87" t="s">
        <v>48</v>
      </c>
      <c r="C176" s="88" t="s">
        <v>107</v>
      </c>
      <c r="D176" s="4"/>
      <c r="E176" s="88"/>
      <c r="F176" s="5"/>
      <c r="G176" s="4"/>
      <c r="H176" s="93" t="s">
        <v>110</v>
      </c>
      <c r="I176" s="6"/>
      <c r="J176" s="530" t="s">
        <v>40</v>
      </c>
      <c r="K176" s="296"/>
      <c r="L176" s="296"/>
      <c r="M176" s="267"/>
      <c r="N176" s="7"/>
      <c r="O176" s="8"/>
      <c r="P176" s="523" t="s">
        <v>52</v>
      </c>
      <c r="Q176" s="524"/>
      <c r="R176" s="524"/>
      <c r="S176" s="525"/>
    </row>
    <row r="177" spans="1:19" ht="16.5" customHeight="1" hidden="1" thickBot="1" thickTop="1">
      <c r="A177" s="9"/>
      <c r="B177" s="94" t="str">
        <f>'[2]Kehi'!$F$11</f>
        <v>SPTL ja Helsingin Piiri</v>
      </c>
      <c r="C177" s="95" t="s">
        <v>2</v>
      </c>
      <c r="D177" s="286"/>
      <c r="E177" s="287"/>
      <c r="F177" s="288"/>
      <c r="G177" s="289" t="s">
        <v>3</v>
      </c>
      <c r="H177" s="290"/>
      <c r="I177" s="290"/>
      <c r="J177" s="291">
        <f>'[2]Kehi'!$N$11</f>
        <v>38493</v>
      </c>
      <c r="K177" s="291"/>
      <c r="L177" s="291"/>
      <c r="M177" s="292"/>
      <c r="N177" s="10" t="s">
        <v>4</v>
      </c>
      <c r="O177" s="11"/>
      <c r="P177" s="293" t="str">
        <f>'[2]Kehi'!$T$11</f>
        <v>10:00</v>
      </c>
      <c r="Q177" s="294"/>
      <c r="R177" s="294"/>
      <c r="S177" s="294"/>
    </row>
    <row r="178" spans="1:19" ht="15.75" customHeight="1" hidden="1" thickBot="1">
      <c r="A178" s="96"/>
      <c r="B178" s="156" t="s">
        <v>49</v>
      </c>
      <c r="C178" s="157" t="s">
        <v>50</v>
      </c>
      <c r="D178" s="284" t="s">
        <v>8</v>
      </c>
      <c r="E178" s="285"/>
      <c r="F178" s="284" t="s">
        <v>9</v>
      </c>
      <c r="G178" s="285"/>
      <c r="H178" s="284" t="s">
        <v>10</v>
      </c>
      <c r="I178" s="285"/>
      <c r="J178" s="284" t="s">
        <v>11</v>
      </c>
      <c r="K178" s="285"/>
      <c r="L178" s="284" t="s">
        <v>96</v>
      </c>
      <c r="M178" s="285"/>
      <c r="N178" s="97" t="s">
        <v>12</v>
      </c>
      <c r="O178" s="98" t="s">
        <v>13</v>
      </c>
      <c r="P178" s="526" t="s">
        <v>97</v>
      </c>
      <c r="Q178" s="527"/>
      <c r="R178" s="528" t="s">
        <v>47</v>
      </c>
      <c r="S178" s="529"/>
    </row>
    <row r="179" spans="1:19" ht="15" customHeight="1" hidden="1" thickTop="1">
      <c r="A179" s="99" t="s">
        <v>8</v>
      </c>
      <c r="B179" s="100" t="s">
        <v>108</v>
      </c>
      <c r="C179" s="101" t="s">
        <v>66</v>
      </c>
      <c r="D179" s="102"/>
      <c r="E179" s="103"/>
      <c r="F179" s="104">
        <f>P195</f>
      </c>
      <c r="G179" s="105">
        <f>Q195</f>
      </c>
      <c r="H179" s="104">
        <f>P191</f>
      </c>
      <c r="I179" s="105">
        <f>Q191</f>
      </c>
      <c r="J179" s="104">
        <f>P189</f>
      </c>
      <c r="K179" s="105">
        <f>Q189</f>
      </c>
      <c r="L179" s="104">
        <f>P186</f>
      </c>
      <c r="M179" s="105">
        <f>Q186</f>
      </c>
      <c r="N179" s="106">
        <f>IF(SUM(D179:M179)=0,"",COUNTIF(E179:E183,3))</f>
      </c>
      <c r="O179" s="107">
        <f>IF(SUM(D179:M179)=0,"",COUNTIF(D179:D183,3))</f>
      </c>
      <c r="P179" s="108">
        <f>IF(SUM(D179:M179)=0,"",SUM(E179:E183))</f>
      </c>
      <c r="Q179" s="109">
        <f>IF(SUM(D179:M179)=0,"",SUM(D179:D183))</f>
      </c>
      <c r="R179" s="280"/>
      <c r="S179" s="281"/>
    </row>
    <row r="180" spans="1:19" ht="15" customHeight="1" hidden="1">
      <c r="A180" s="110" t="s">
        <v>9</v>
      </c>
      <c r="B180" s="100" t="s">
        <v>109</v>
      </c>
      <c r="C180" s="101" t="s">
        <v>6</v>
      </c>
      <c r="D180" s="111">
        <f>Q195</f>
      </c>
      <c r="E180" s="112">
        <f>P195</f>
      </c>
      <c r="F180" s="113"/>
      <c r="G180" s="114"/>
      <c r="H180" s="115">
        <f>P193</f>
      </c>
      <c r="I180" s="116">
        <f>Q193</f>
      </c>
      <c r="J180" s="115">
        <f>P187</f>
      </c>
      <c r="K180" s="116">
        <f>Q187</f>
      </c>
      <c r="L180" s="115">
        <f>P190</f>
      </c>
      <c r="M180" s="116">
        <f>Q190</f>
      </c>
      <c r="N180" s="106">
        <f>IF(SUM(D180:M180)=0,"",COUNTIF(G179:G183,3))</f>
      </c>
      <c r="O180" s="107">
        <f>IF(SUM(D180:M180)=0,"",COUNTIF(F179:F183,3))</f>
      </c>
      <c r="P180" s="108">
        <f>IF(SUM(D180:M180)=0,"",SUM(G179:G183))</f>
      </c>
      <c r="Q180" s="109">
        <f>IF(SUM(D180:M180)=0,"",SUM(F179:F183))</f>
      </c>
      <c r="R180" s="280"/>
      <c r="S180" s="281"/>
    </row>
    <row r="181" spans="1:19" ht="15" customHeight="1" hidden="1">
      <c r="A181" s="110" t="s">
        <v>10</v>
      </c>
      <c r="B181" s="100" t="s">
        <v>105</v>
      </c>
      <c r="C181" s="101" t="s">
        <v>19</v>
      </c>
      <c r="D181" s="117">
        <f>Q191</f>
      </c>
      <c r="E181" s="112">
        <f>P191</f>
      </c>
      <c r="F181" s="117">
        <f>Q193</f>
      </c>
      <c r="G181" s="112">
        <f>P193</f>
      </c>
      <c r="H181" s="113"/>
      <c r="I181" s="114"/>
      <c r="J181" s="115">
        <f>P194</f>
      </c>
      <c r="K181" s="116">
        <f>Q194</f>
      </c>
      <c r="L181" s="115">
        <f>P188</f>
      </c>
      <c r="M181" s="116">
        <f>Q188</f>
      </c>
      <c r="N181" s="106">
        <f>IF(SUM(D181:M181)=0,"",COUNTIF(I179:I183,3))</f>
      </c>
      <c r="O181" s="107">
        <f>IF(SUM(D181:M181)=0,"",COUNTIF(H179:H183,3))</f>
      </c>
      <c r="P181" s="108">
        <f>IF(SUM(D181:M181)=0,"",SUM(I179:I183))</f>
      </c>
      <c r="Q181" s="109">
        <f>IF(SUM(D181:M181)=0,"",SUM(H179:H183))</f>
      </c>
      <c r="R181" s="280"/>
      <c r="S181" s="281"/>
    </row>
    <row r="182" spans="1:19" ht="15" customHeight="1" hidden="1">
      <c r="A182" s="110" t="s">
        <v>11</v>
      </c>
      <c r="B182" s="100" t="s">
        <v>98</v>
      </c>
      <c r="C182" s="101" t="s">
        <v>0</v>
      </c>
      <c r="D182" s="117">
        <f>Q189</f>
      </c>
      <c r="E182" s="112">
        <f>P189</f>
      </c>
      <c r="F182" s="117">
        <f>Q187</f>
      </c>
      <c r="G182" s="112">
        <f>P187</f>
      </c>
      <c r="H182" s="117">
        <f>Q194</f>
      </c>
      <c r="I182" s="112">
        <f>P194</f>
      </c>
      <c r="J182" s="113"/>
      <c r="K182" s="114"/>
      <c r="L182" s="115">
        <f>P192</f>
      </c>
      <c r="M182" s="116">
        <f>Q192</f>
      </c>
      <c r="N182" s="106">
        <f>IF(SUM(D182:M182)=0,"",COUNTIF(K179:K183,3))</f>
      </c>
      <c r="O182" s="107">
        <f>IF(SUM(D182:M182)=0,"",COUNTIF(J179:J183,3))</f>
      </c>
      <c r="P182" s="108">
        <f>IF(SUM(D182:M182)=0,"",SUM(K179:K183))</f>
      </c>
      <c r="Q182" s="109">
        <f>IF(SUM(D182:M182)=0,"",SUM(J179:J183))</f>
      </c>
      <c r="R182" s="280"/>
      <c r="S182" s="281"/>
    </row>
    <row r="183" spans="1:19" ht="15" customHeight="1" hidden="1">
      <c r="A183" s="118" t="s">
        <v>96</v>
      </c>
      <c r="B183" s="119" t="s">
        <v>106</v>
      </c>
      <c r="C183" s="120" t="s">
        <v>31</v>
      </c>
      <c r="D183" s="121">
        <f>Q186</f>
      </c>
      <c r="E183" s="122">
        <f>P186</f>
      </c>
      <c r="F183" s="121">
        <f>Q190</f>
      </c>
      <c r="G183" s="122">
        <f>P190</f>
      </c>
      <c r="H183" s="121">
        <f>Q188</f>
      </c>
      <c r="I183" s="122">
        <f>P188</f>
      </c>
      <c r="J183" s="121">
        <f>Q192</f>
      </c>
      <c r="K183" s="122">
        <f>P192</f>
      </c>
      <c r="L183" s="123"/>
      <c r="M183" s="124"/>
      <c r="N183" s="125">
        <f>IF(SUM(D183:M183)=0,"",COUNTIF(M179:M183,3))</f>
      </c>
      <c r="O183" s="107">
        <f>IF(SUM(D183:M183)=0,"",COUNTIF(L179:L183,3))</f>
      </c>
      <c r="P183" s="108">
        <f>IF(SUM(D183:M183)=0,"",SUM(M179:M183))</f>
      </c>
      <c r="Q183" s="109">
        <f>IF(SUM(D183:M183)=0,"",SUM(L179:L183))</f>
      </c>
      <c r="R183" s="282"/>
      <c r="S183" s="283"/>
    </row>
    <row r="184" spans="1:19" ht="15" customHeight="1" hidden="1" thickTop="1">
      <c r="A184" s="126"/>
      <c r="B184" s="127" t="s">
        <v>32</v>
      </c>
      <c r="D184" s="128"/>
      <c r="E184" s="128"/>
      <c r="F184" s="129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30"/>
      <c r="S184" s="130"/>
    </row>
    <row r="185" spans="1:19" ht="15" customHeight="1" hidden="1" thickBot="1">
      <c r="A185" s="131"/>
      <c r="B185" s="155" t="s">
        <v>41</v>
      </c>
      <c r="C185" s="132"/>
      <c r="D185" s="158"/>
      <c r="E185" s="136"/>
      <c r="F185" s="535" t="s">
        <v>42</v>
      </c>
      <c r="G185" s="534"/>
      <c r="H185" s="533" t="s">
        <v>43</v>
      </c>
      <c r="I185" s="534"/>
      <c r="J185" s="533" t="s">
        <v>44</v>
      </c>
      <c r="K185" s="534"/>
      <c r="L185" s="533" t="s">
        <v>45</v>
      </c>
      <c r="M185" s="534"/>
      <c r="N185" s="533" t="s">
        <v>46</v>
      </c>
      <c r="O185" s="534"/>
      <c r="P185" s="535" t="s">
        <v>23</v>
      </c>
      <c r="Q185" s="534"/>
      <c r="R185" s="531" t="s">
        <v>15</v>
      </c>
      <c r="S185" s="532"/>
    </row>
    <row r="186" spans="1:19" ht="15" customHeight="1" hidden="1">
      <c r="A186" s="133" t="s">
        <v>99</v>
      </c>
      <c r="B186" s="134" t="s">
        <v>103</v>
      </c>
      <c r="C186" s="134" t="s">
        <v>106</v>
      </c>
      <c r="D186" s="158"/>
      <c r="E186" s="136"/>
      <c r="F186" s="471"/>
      <c r="G186" s="472"/>
      <c r="H186" s="502"/>
      <c r="I186" s="503"/>
      <c r="J186" s="473"/>
      <c r="K186" s="503"/>
      <c r="L186" s="502"/>
      <c r="M186" s="503"/>
      <c r="N186" s="502"/>
      <c r="O186" s="503"/>
      <c r="P186" s="137">
        <f aca="true" t="shared" si="122" ref="P186:P195">IF(COUNTA(F186:N186)=0,"",COUNTIF(F186:N186,"&gt;=0"))</f>
      </c>
      <c r="Q186" s="138">
        <f aca="true" t="shared" si="123" ref="Q186:Q195">IF(COUNTA(F186:N186)=0,"",(IF(LEFT(F186,1)="-",1,0)+IF(LEFT(H186,1)="-",1,0)+IF(LEFT(J186,1)="-",1,0)+IF(LEFT(L186,1)="-",1,0)+IF(LEFT(N186,1)="-",1,0)))</f>
      </c>
      <c r="R186" s="139">
        <f aca="true" t="shared" si="124" ref="R186:R195">+Y186+AA186+AC186+AE186+AG186</f>
        <v>0</v>
      </c>
      <c r="S186" s="140">
        <f aca="true" t="shared" si="125" ref="S186:S195">+Z186+AB186+AD186+AF186+AH186</f>
        <v>0</v>
      </c>
    </row>
    <row r="187" spans="1:19" ht="15" customHeight="1" hidden="1">
      <c r="A187" s="133" t="s">
        <v>25</v>
      </c>
      <c r="B187" s="134" t="str">
        <f>IF(B180&gt;"",B180,"")</f>
        <v>Julia Piliptshuk</v>
      </c>
      <c r="C187" s="134" t="str">
        <f>IF(B182&gt;"",B182,"")</f>
        <v>Veera Välimäki</v>
      </c>
      <c r="D187" s="141"/>
      <c r="E187" s="136"/>
      <c r="F187" s="504"/>
      <c r="G187" s="495"/>
      <c r="H187" s="504"/>
      <c r="I187" s="495"/>
      <c r="J187" s="504"/>
      <c r="K187" s="495"/>
      <c r="L187" s="504"/>
      <c r="M187" s="495"/>
      <c r="N187" s="504"/>
      <c r="O187" s="495"/>
      <c r="P187" s="137">
        <f t="shared" si="122"/>
      </c>
      <c r="Q187" s="138">
        <f t="shared" si="123"/>
      </c>
      <c r="R187" s="142">
        <f t="shared" si="124"/>
        <v>0</v>
      </c>
      <c r="S187" s="143">
        <f t="shared" si="125"/>
        <v>0</v>
      </c>
    </row>
    <row r="188" spans="1:19" ht="15.75" customHeight="1" hidden="1" thickBot="1">
      <c r="A188" s="133" t="s">
        <v>100</v>
      </c>
      <c r="B188" s="144" t="str">
        <f>IF(B181&gt;"",B181,"")</f>
        <v>Emma Rolig</v>
      </c>
      <c r="C188" s="144" t="str">
        <f>IF(B183&gt;"",B183,"")</f>
        <v>Marite Kallasorg</v>
      </c>
      <c r="D188" s="145"/>
      <c r="E188" s="146"/>
      <c r="F188" s="496"/>
      <c r="G188" s="497"/>
      <c r="H188" s="496"/>
      <c r="I188" s="497"/>
      <c r="J188" s="496"/>
      <c r="K188" s="497"/>
      <c r="L188" s="496"/>
      <c r="M188" s="497"/>
      <c r="N188" s="496"/>
      <c r="O188" s="497"/>
      <c r="P188" s="137">
        <f t="shared" si="122"/>
      </c>
      <c r="Q188" s="138">
        <f t="shared" si="123"/>
      </c>
      <c r="R188" s="142">
        <f t="shared" si="124"/>
        <v>0</v>
      </c>
      <c r="S188" s="143">
        <f t="shared" si="125"/>
        <v>0</v>
      </c>
    </row>
    <row r="189" spans="1:19" ht="15" customHeight="1" hidden="1">
      <c r="A189" s="133" t="s">
        <v>26</v>
      </c>
      <c r="B189" s="134" t="str">
        <f>IF(B179&gt;"",B179,"")</f>
        <v>Julia Kirpu</v>
      </c>
      <c r="C189" s="134" t="str">
        <f>IF(B182&gt;"",B182,"")</f>
        <v>Veera Välimäki</v>
      </c>
      <c r="D189" s="135"/>
      <c r="E189" s="136"/>
      <c r="F189" s="498"/>
      <c r="G189" s="499"/>
      <c r="H189" s="498"/>
      <c r="I189" s="499"/>
      <c r="J189" s="498"/>
      <c r="K189" s="499"/>
      <c r="L189" s="498"/>
      <c r="M189" s="499"/>
      <c r="N189" s="498"/>
      <c r="O189" s="499"/>
      <c r="P189" s="137">
        <f t="shared" si="122"/>
      </c>
      <c r="Q189" s="138">
        <f t="shared" si="123"/>
      </c>
      <c r="R189" s="142">
        <f t="shared" si="124"/>
        <v>0</v>
      </c>
      <c r="S189" s="143">
        <f t="shared" si="125"/>
        <v>0</v>
      </c>
    </row>
    <row r="190" spans="1:19" ht="15" customHeight="1" hidden="1">
      <c r="A190" s="133" t="s">
        <v>101</v>
      </c>
      <c r="B190" s="134" t="str">
        <f>IF(B180&gt;"",B180,"")</f>
        <v>Julia Piliptshuk</v>
      </c>
      <c r="C190" s="134" t="str">
        <f>IF(B183&gt;"",B183,"")</f>
        <v>Marite Kallasorg</v>
      </c>
      <c r="D190" s="141"/>
      <c r="E190" s="136"/>
      <c r="F190" s="522"/>
      <c r="G190" s="477"/>
      <c r="H190" s="522"/>
      <c r="I190" s="477"/>
      <c r="J190" s="522"/>
      <c r="K190" s="477"/>
      <c r="L190" s="494"/>
      <c r="M190" s="495"/>
      <c r="N190" s="494"/>
      <c r="O190" s="495"/>
      <c r="P190" s="137">
        <f t="shared" si="122"/>
      </c>
      <c r="Q190" s="138">
        <f t="shared" si="123"/>
      </c>
      <c r="R190" s="142">
        <f t="shared" si="124"/>
        <v>0</v>
      </c>
      <c r="S190" s="143">
        <f t="shared" si="125"/>
        <v>0</v>
      </c>
    </row>
    <row r="191" spans="1:19" ht="15.75" customHeight="1" hidden="1" thickBot="1">
      <c r="A191" s="133" t="s">
        <v>24</v>
      </c>
      <c r="B191" s="144" t="str">
        <f>IF(B179&gt;"",B179,"")</f>
        <v>Julia Kirpu</v>
      </c>
      <c r="C191" s="144" t="str">
        <f>IF(B181&gt;"",B181,"")</f>
        <v>Emma Rolig</v>
      </c>
      <c r="D191" s="145"/>
      <c r="E191" s="146"/>
      <c r="F191" s="496"/>
      <c r="G191" s="497"/>
      <c r="H191" s="496"/>
      <c r="I191" s="497"/>
      <c r="J191" s="496"/>
      <c r="K191" s="497"/>
      <c r="L191" s="496"/>
      <c r="M191" s="497"/>
      <c r="N191" s="496"/>
      <c r="O191" s="497"/>
      <c r="P191" s="137">
        <f t="shared" si="122"/>
      </c>
      <c r="Q191" s="138">
        <f t="shared" si="123"/>
      </c>
      <c r="R191" s="142">
        <f t="shared" si="124"/>
        <v>0</v>
      </c>
      <c r="S191" s="143">
        <f t="shared" si="125"/>
        <v>0</v>
      </c>
    </row>
    <row r="192" spans="1:19" ht="15.75" customHeight="1" hidden="1" thickBot="1" thickTop="1">
      <c r="A192" s="133" t="s">
        <v>102</v>
      </c>
      <c r="B192" s="134" t="str">
        <f>IF(B182&gt;"",B182,"")</f>
        <v>Veera Välimäki</v>
      </c>
      <c r="C192" s="134" t="str">
        <f>IF(B183&gt;"",B183,"")</f>
        <v>Marite Kallasorg</v>
      </c>
      <c r="D192" s="135"/>
      <c r="E192" s="136"/>
      <c r="F192" s="498"/>
      <c r="G192" s="499"/>
      <c r="H192" s="498"/>
      <c r="I192" s="499"/>
      <c r="J192" s="498"/>
      <c r="K192" s="499"/>
      <c r="L192" s="498"/>
      <c r="M192" s="499"/>
      <c r="N192" s="498"/>
      <c r="O192" s="499"/>
      <c r="P192" s="137">
        <f t="shared" si="122"/>
      </c>
      <c r="Q192" s="138">
        <f t="shared" si="123"/>
      </c>
      <c r="R192" s="142">
        <f t="shared" si="124"/>
        <v>0</v>
      </c>
      <c r="S192" s="143">
        <f t="shared" si="125"/>
        <v>0</v>
      </c>
    </row>
    <row r="193" spans="1:19" ht="16.5" customHeight="1" hidden="1" thickBot="1" thickTop="1">
      <c r="A193" s="133" t="s">
        <v>27</v>
      </c>
      <c r="B193" s="134" t="str">
        <f>IF(B180&gt;"",B180,"")</f>
        <v>Julia Piliptshuk</v>
      </c>
      <c r="C193" s="134" t="str">
        <f>IF(B181&gt;"",B181,"")</f>
        <v>Emma Rolig</v>
      </c>
      <c r="D193" s="141"/>
      <c r="E193" s="136"/>
      <c r="F193" s="522"/>
      <c r="G193" s="477"/>
      <c r="H193" s="522"/>
      <c r="I193" s="477"/>
      <c r="J193" s="522"/>
      <c r="K193" s="477"/>
      <c r="L193" s="494"/>
      <c r="M193" s="495"/>
      <c r="N193" s="494"/>
      <c r="O193" s="495"/>
      <c r="P193" s="137">
        <f t="shared" si="122"/>
      </c>
      <c r="Q193" s="138">
        <f t="shared" si="123"/>
      </c>
      <c r="R193" s="142">
        <f t="shared" si="124"/>
        <v>0</v>
      </c>
      <c r="S193" s="143">
        <f t="shared" si="125"/>
        <v>0</v>
      </c>
    </row>
    <row r="194" spans="1:19" ht="15.75" customHeight="1" hidden="1" thickBot="1">
      <c r="A194" s="133" t="s">
        <v>29</v>
      </c>
      <c r="B194" s="144" t="str">
        <f>IF(B181&gt;"",B181,"")</f>
        <v>Emma Rolig</v>
      </c>
      <c r="C194" s="144" t="str">
        <f>IF(B182&gt;"",B182,"")</f>
        <v>Veera Välimäki</v>
      </c>
      <c r="D194" s="145"/>
      <c r="E194" s="146"/>
      <c r="F194" s="496"/>
      <c r="G194" s="497"/>
      <c r="H194" s="496"/>
      <c r="I194" s="497"/>
      <c r="J194" s="496"/>
      <c r="K194" s="497"/>
      <c r="L194" s="496"/>
      <c r="M194" s="497"/>
      <c r="N194" s="496"/>
      <c r="O194" s="497"/>
      <c r="P194" s="137">
        <f t="shared" si="122"/>
      </c>
      <c r="Q194" s="138">
        <f t="shared" si="123"/>
      </c>
      <c r="R194" s="142">
        <f t="shared" si="124"/>
        <v>0</v>
      </c>
      <c r="S194" s="143">
        <f t="shared" si="125"/>
        <v>0</v>
      </c>
    </row>
    <row r="195" spans="1:19" ht="15" customHeight="1" hidden="1" thickTop="1">
      <c r="A195" s="147" t="s">
        <v>28</v>
      </c>
      <c r="B195" s="148" t="str">
        <f>IF(B179&gt;"",B179,"")</f>
        <v>Julia Kirpu</v>
      </c>
      <c r="C195" s="148" t="str">
        <f>IF(B180&gt;"",B180,"")</f>
        <v>Julia Piliptshuk</v>
      </c>
      <c r="D195" s="149"/>
      <c r="E195" s="150"/>
      <c r="F195" s="505"/>
      <c r="G195" s="506"/>
      <c r="H195" s="505"/>
      <c r="I195" s="506"/>
      <c r="J195" s="505"/>
      <c r="K195" s="506"/>
      <c r="L195" s="505"/>
      <c r="M195" s="506"/>
      <c r="N195" s="505"/>
      <c r="O195" s="506"/>
      <c r="P195" s="151">
        <f t="shared" si="122"/>
      </c>
      <c r="Q195" s="152">
        <f t="shared" si="123"/>
      </c>
      <c r="R195" s="153">
        <f t="shared" si="124"/>
        <v>0</v>
      </c>
      <c r="S195" s="154">
        <f t="shared" si="125"/>
        <v>0</v>
      </c>
    </row>
    <row r="196" spans="1:19" ht="15" hidden="1">
      <c r="A196" s="20" t="s">
        <v>8</v>
      </c>
      <c r="B196" s="77"/>
      <c r="C196" s="78"/>
      <c r="D196" s="21"/>
      <c r="E196" s="22"/>
      <c r="F196" s="23"/>
      <c r="G196" s="24"/>
      <c r="H196" s="23"/>
      <c r="I196" s="24"/>
      <c r="J196" s="23"/>
      <c r="K196" s="24"/>
      <c r="L196" s="23"/>
      <c r="M196" s="24"/>
      <c r="N196" s="25"/>
      <c r="O196" s="26"/>
      <c r="P196" s="27"/>
      <c r="Q196" s="28"/>
      <c r="R196" s="464"/>
      <c r="S196" s="465"/>
    </row>
    <row r="197" spans="1:19" ht="15" hidden="1">
      <c r="A197" s="31" t="s">
        <v>9</v>
      </c>
      <c r="B197" s="77"/>
      <c r="C197" s="78"/>
      <c r="D197" s="32"/>
      <c r="E197" s="33"/>
      <c r="F197" s="34"/>
      <c r="G197" s="35"/>
      <c r="H197" s="32"/>
      <c r="I197" s="33"/>
      <c r="J197" s="32"/>
      <c r="K197" s="33"/>
      <c r="L197" s="32"/>
      <c r="M197" s="33"/>
      <c r="N197" s="25"/>
      <c r="O197" s="26"/>
      <c r="P197" s="27"/>
      <c r="Q197" s="28"/>
      <c r="R197" s="464"/>
      <c r="S197" s="465"/>
    </row>
    <row r="198" spans="1:19" ht="15" hidden="1">
      <c r="A198" s="31" t="s">
        <v>10</v>
      </c>
      <c r="B198" s="77"/>
      <c r="C198" s="78"/>
      <c r="D198" s="32"/>
      <c r="E198" s="33"/>
      <c r="F198" s="32"/>
      <c r="G198" s="33"/>
      <c r="H198" s="34"/>
      <c r="I198" s="35"/>
      <c r="J198" s="32"/>
      <c r="K198" s="33"/>
      <c r="L198" s="32"/>
      <c r="M198" s="33"/>
      <c r="N198" s="25"/>
      <c r="O198" s="26"/>
      <c r="P198" s="27"/>
      <c r="Q198" s="28"/>
      <c r="R198" s="464"/>
      <c r="S198" s="465"/>
    </row>
    <row r="199" spans="1:19" ht="15" hidden="1">
      <c r="A199" s="31" t="s">
        <v>11</v>
      </c>
      <c r="B199" s="79"/>
      <c r="C199" s="78"/>
      <c r="D199" s="32"/>
      <c r="E199" s="33"/>
      <c r="F199" s="32"/>
      <c r="G199" s="33"/>
      <c r="H199" s="32"/>
      <c r="I199" s="33"/>
      <c r="J199" s="34"/>
      <c r="K199" s="35"/>
      <c r="L199" s="32"/>
      <c r="M199" s="33"/>
      <c r="N199" s="25"/>
      <c r="O199" s="26"/>
      <c r="P199" s="27"/>
      <c r="Q199" s="28"/>
      <c r="R199" s="464"/>
      <c r="S199" s="465"/>
    </row>
    <row r="200" spans="1:19" ht="15" hidden="1" thickTop="1">
      <c r="A200" s="36"/>
      <c r="B200" s="37"/>
      <c r="C200" s="80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9"/>
      <c r="S200" s="40"/>
    </row>
    <row r="201" spans="1:19" ht="15" hidden="1" thickBot="1">
      <c r="A201" s="45"/>
      <c r="B201" s="81"/>
      <c r="C201" s="82"/>
      <c r="D201" s="72"/>
      <c r="E201" s="73"/>
      <c r="F201" s="466"/>
      <c r="G201" s="467"/>
      <c r="H201" s="468"/>
      <c r="I201" s="467"/>
      <c r="J201" s="468"/>
      <c r="K201" s="467"/>
      <c r="L201" s="468"/>
      <c r="M201" s="467"/>
      <c r="N201" s="468"/>
      <c r="O201" s="467"/>
      <c r="P201" s="469"/>
      <c r="Q201" s="536"/>
      <c r="S201" s="47"/>
    </row>
    <row r="202" spans="1:19" ht="15" hidden="1">
      <c r="A202" s="50" t="s">
        <v>24</v>
      </c>
      <c r="B202" s="83"/>
      <c r="C202" s="83"/>
      <c r="D202" s="74"/>
      <c r="F202" s="462"/>
      <c r="G202" s="463"/>
      <c r="H202" s="519"/>
      <c r="I202" s="520"/>
      <c r="J202" s="519"/>
      <c r="K202" s="520"/>
      <c r="L202" s="519"/>
      <c r="M202" s="520"/>
      <c r="N202" s="521"/>
      <c r="O202" s="520"/>
      <c r="P202" s="52"/>
      <c r="Q202" s="53"/>
      <c r="R202" s="54"/>
      <c r="S202" s="55"/>
    </row>
    <row r="203" spans="1:19" ht="15" hidden="1">
      <c r="A203" s="50" t="s">
        <v>25</v>
      </c>
      <c r="B203" s="83"/>
      <c r="C203" s="83"/>
      <c r="D203" s="75"/>
      <c r="F203" s="513"/>
      <c r="G203" s="514"/>
      <c r="H203" s="513"/>
      <c r="I203" s="514"/>
      <c r="J203" s="513"/>
      <c r="K203" s="514"/>
      <c r="L203" s="513"/>
      <c r="M203" s="514"/>
      <c r="N203" s="513"/>
      <c r="O203" s="514"/>
      <c r="P203" s="52"/>
      <c r="Q203" s="53"/>
      <c r="R203" s="61"/>
      <c r="S203" s="62"/>
    </row>
    <row r="204" spans="1:19" ht="15.75" hidden="1" thickBot="1">
      <c r="A204" s="50" t="s">
        <v>26</v>
      </c>
      <c r="B204" s="84"/>
      <c r="C204" s="84"/>
      <c r="D204" s="72"/>
      <c r="F204" s="517"/>
      <c r="G204" s="518"/>
      <c r="H204" s="517"/>
      <c r="I204" s="518"/>
      <c r="J204" s="517"/>
      <c r="K204" s="518"/>
      <c r="L204" s="517"/>
      <c r="M204" s="518"/>
      <c r="N204" s="517"/>
      <c r="O204" s="518"/>
      <c r="P204" s="52"/>
      <c r="Q204" s="53"/>
      <c r="R204" s="61"/>
      <c r="S204" s="62"/>
    </row>
    <row r="205" spans="1:19" ht="15" hidden="1">
      <c r="A205" s="50" t="s">
        <v>27</v>
      </c>
      <c r="B205" s="83"/>
      <c r="C205" s="83"/>
      <c r="D205" s="74"/>
      <c r="F205" s="519"/>
      <c r="G205" s="520"/>
      <c r="H205" s="519"/>
      <c r="I205" s="520"/>
      <c r="J205" s="519"/>
      <c r="K205" s="520"/>
      <c r="L205" s="519"/>
      <c r="M205" s="520"/>
      <c r="N205" s="519"/>
      <c r="O205" s="520"/>
      <c r="P205" s="52"/>
      <c r="Q205" s="53"/>
      <c r="R205" s="61"/>
      <c r="S205" s="62"/>
    </row>
    <row r="206" spans="1:19" ht="15" hidden="1">
      <c r="A206" s="50" t="s">
        <v>28</v>
      </c>
      <c r="B206" s="83"/>
      <c r="C206" s="83"/>
      <c r="D206" s="75"/>
      <c r="F206" s="513"/>
      <c r="G206" s="514"/>
      <c r="H206" s="513"/>
      <c r="I206" s="514"/>
      <c r="J206" s="461"/>
      <c r="K206" s="514"/>
      <c r="L206" s="513"/>
      <c r="M206" s="514"/>
      <c r="N206" s="513"/>
      <c r="O206" s="514"/>
      <c r="P206" s="52"/>
      <c r="Q206" s="53"/>
      <c r="R206" s="61"/>
      <c r="S206" s="62"/>
    </row>
    <row r="207" spans="1:19" ht="15.75" hidden="1" thickBot="1">
      <c r="A207" s="65" t="s">
        <v>29</v>
      </c>
      <c r="B207" s="85"/>
      <c r="C207" s="85"/>
      <c r="D207" s="76"/>
      <c r="F207" s="515"/>
      <c r="G207" s="516"/>
      <c r="H207" s="515"/>
      <c r="I207" s="516"/>
      <c r="J207" s="515"/>
      <c r="K207" s="516"/>
      <c r="L207" s="515"/>
      <c r="M207" s="516"/>
      <c r="N207" s="515"/>
      <c r="O207" s="516"/>
      <c r="P207" s="67"/>
      <c r="Q207" s="68"/>
      <c r="R207" s="69"/>
      <c r="S207" s="12"/>
    </row>
    <row r="208" spans="1:19" ht="16.5" thickBot="1" thickTop="1">
      <c r="A208" s="3"/>
      <c r="B208" s="87" t="s">
        <v>112</v>
      </c>
      <c r="C208" s="88" t="s">
        <v>139</v>
      </c>
      <c r="D208" s="4"/>
      <c r="E208" s="88"/>
      <c r="F208" s="5"/>
      <c r="G208" s="4"/>
      <c r="H208" s="93" t="s">
        <v>166</v>
      </c>
      <c r="I208" s="6"/>
      <c r="J208" s="295" t="s">
        <v>171</v>
      </c>
      <c r="K208" s="296"/>
      <c r="L208" s="296"/>
      <c r="M208" s="267"/>
      <c r="N208" s="7"/>
      <c r="O208" s="8"/>
      <c r="P208" s="523" t="s">
        <v>118</v>
      </c>
      <c r="Q208" s="524"/>
      <c r="R208" s="524"/>
      <c r="S208" s="525"/>
    </row>
    <row r="209" spans="1:19" ht="15.75" customHeight="1" hidden="1" thickBot="1">
      <c r="A209" s="9"/>
      <c r="B209" s="94"/>
      <c r="C209" s="95"/>
      <c r="D209" s="286"/>
      <c r="E209" s="287"/>
      <c r="F209" s="288"/>
      <c r="G209" s="289"/>
      <c r="H209" s="290"/>
      <c r="I209" s="290"/>
      <c r="J209" s="291"/>
      <c r="K209" s="291"/>
      <c r="L209" s="291"/>
      <c r="M209" s="292"/>
      <c r="N209" s="10"/>
      <c r="O209" s="11"/>
      <c r="P209" s="293"/>
      <c r="Q209" s="294"/>
      <c r="R209" s="294"/>
      <c r="S209" s="294"/>
    </row>
    <row r="210" spans="1:19" ht="15" thickTop="1">
      <c r="A210" s="96"/>
      <c r="B210" s="156" t="s">
        <v>49</v>
      </c>
      <c r="C210" s="157" t="s">
        <v>50</v>
      </c>
      <c r="D210" s="284" t="s">
        <v>8</v>
      </c>
      <c r="E210" s="285"/>
      <c r="F210" s="284" t="s">
        <v>9</v>
      </c>
      <c r="G210" s="285"/>
      <c r="H210" s="284" t="s">
        <v>10</v>
      </c>
      <c r="I210" s="285"/>
      <c r="J210" s="284" t="s">
        <v>11</v>
      </c>
      <c r="K210" s="285"/>
      <c r="L210" s="284" t="s">
        <v>96</v>
      </c>
      <c r="M210" s="285"/>
      <c r="N210" s="97" t="s">
        <v>12</v>
      </c>
      <c r="O210" s="98" t="s">
        <v>13</v>
      </c>
      <c r="P210" s="526" t="s">
        <v>97</v>
      </c>
      <c r="Q210" s="527"/>
      <c r="R210" s="528" t="s">
        <v>47</v>
      </c>
      <c r="S210" s="529"/>
    </row>
    <row r="211" spans="1:19" ht="15">
      <c r="A211" s="99" t="s">
        <v>8</v>
      </c>
      <c r="B211" s="100" t="s">
        <v>156</v>
      </c>
      <c r="C211" s="101" t="s">
        <v>131</v>
      </c>
      <c r="D211" s="102"/>
      <c r="E211" s="103"/>
      <c r="F211" s="104">
        <f>P227</f>
        <v>0</v>
      </c>
      <c r="G211" s="105">
        <f>Q227</f>
        <v>3</v>
      </c>
      <c r="H211" s="104">
        <f>P223</f>
        <v>2</v>
      </c>
      <c r="I211" s="105">
        <f>Q223</f>
        <v>3</v>
      </c>
      <c r="J211" s="104">
        <f>P221</f>
        <v>1</v>
      </c>
      <c r="K211" s="105">
        <f>Q221</f>
        <v>3</v>
      </c>
      <c r="L211" s="104">
        <f>P218</f>
        <v>0</v>
      </c>
      <c r="M211" s="105">
        <f>Q218</f>
        <v>3</v>
      </c>
      <c r="N211" s="106">
        <f>IF(SUM(D211:M211)=0,"",COUNTIF(E211:E215,3))</f>
        <v>0</v>
      </c>
      <c r="O211" s="107">
        <f>IF(SUM(D211:M211)=0,"",COUNTIF(D211:D215,3))</f>
        <v>4</v>
      </c>
      <c r="P211" s="108">
        <f>IF(SUM(D211:M211)=0,"",SUM(E211:E215))</f>
        <v>3</v>
      </c>
      <c r="Q211" s="109">
        <f>IF(SUM(D211:M211)=0,"",SUM(D211:D215))</f>
        <v>12</v>
      </c>
      <c r="R211" s="280">
        <v>5</v>
      </c>
      <c r="S211" s="281"/>
    </row>
    <row r="212" spans="1:19" ht="15">
      <c r="A212" s="110" t="s">
        <v>9</v>
      </c>
      <c r="B212" s="100" t="s">
        <v>157</v>
      </c>
      <c r="C212" s="101" t="s">
        <v>158</v>
      </c>
      <c r="D212" s="111">
        <f>Q227</f>
        <v>3</v>
      </c>
      <c r="E212" s="112">
        <f>P227</f>
        <v>0</v>
      </c>
      <c r="F212" s="113"/>
      <c r="G212" s="114"/>
      <c r="H212" s="115">
        <f>P225</f>
        <v>1</v>
      </c>
      <c r="I212" s="116">
        <f>Q225</f>
        <v>3</v>
      </c>
      <c r="J212" s="115">
        <f>P219</f>
        <v>3</v>
      </c>
      <c r="K212" s="116">
        <f>Q219</f>
        <v>1</v>
      </c>
      <c r="L212" s="115">
        <f>P222</f>
        <v>3</v>
      </c>
      <c r="M212" s="116">
        <f>Q222</f>
        <v>2</v>
      </c>
      <c r="N212" s="106">
        <f>IF(SUM(D212:M212)=0,"",COUNTIF(G211:G215,3))</f>
        <v>3</v>
      </c>
      <c r="O212" s="107">
        <f>IF(SUM(D212:M212)=0,"",COUNTIF(F211:F215,3))</f>
        <v>1</v>
      </c>
      <c r="P212" s="108">
        <f>IF(SUM(D212:M212)=0,"",SUM(G211:G215))</f>
        <v>10</v>
      </c>
      <c r="Q212" s="109">
        <f>IF(SUM(D212:M212)=0,"",SUM(F211:F215))</f>
        <v>6</v>
      </c>
      <c r="R212" s="280">
        <v>2</v>
      </c>
      <c r="S212" s="281"/>
    </row>
    <row r="213" spans="1:19" ht="15">
      <c r="A213" s="110" t="s">
        <v>10</v>
      </c>
      <c r="B213" s="100" t="s">
        <v>159</v>
      </c>
      <c r="C213" s="101" t="s">
        <v>69</v>
      </c>
      <c r="D213" s="117">
        <f>Q223</f>
        <v>3</v>
      </c>
      <c r="E213" s="112">
        <f>P223</f>
        <v>2</v>
      </c>
      <c r="F213" s="117">
        <f>Q225</f>
        <v>3</v>
      </c>
      <c r="G213" s="112">
        <f>P225</f>
        <v>1</v>
      </c>
      <c r="H213" s="113"/>
      <c r="I213" s="114"/>
      <c r="J213" s="115">
        <f>P226</f>
        <v>3</v>
      </c>
      <c r="K213" s="116">
        <f>Q226</f>
        <v>1</v>
      </c>
      <c r="L213" s="115">
        <f>P220</f>
        <v>3</v>
      </c>
      <c r="M213" s="116">
        <f>Q220</f>
        <v>1</v>
      </c>
      <c r="N213" s="106">
        <f>IF(SUM(D213:M213)=0,"",COUNTIF(I211:I215,3))</f>
        <v>4</v>
      </c>
      <c r="O213" s="107">
        <f>IF(SUM(D213:M213)=0,"",COUNTIF(H211:H215,3))</f>
        <v>0</v>
      </c>
      <c r="P213" s="108">
        <f>IF(SUM(D213:M213)=0,"",SUM(I211:I215))</f>
        <v>12</v>
      </c>
      <c r="Q213" s="109">
        <f>IF(SUM(D213:M213)=0,"",SUM(H211:H215))</f>
        <v>5</v>
      </c>
      <c r="R213" s="280">
        <v>1</v>
      </c>
      <c r="S213" s="281"/>
    </row>
    <row r="214" spans="1:19" ht="15">
      <c r="A214" s="110" t="s">
        <v>11</v>
      </c>
      <c r="B214" s="100" t="s">
        <v>160</v>
      </c>
      <c r="C214" s="101" t="s">
        <v>138</v>
      </c>
      <c r="D214" s="117">
        <f>Q221</f>
        <v>3</v>
      </c>
      <c r="E214" s="112">
        <f>P221</f>
        <v>1</v>
      </c>
      <c r="F214" s="117">
        <f>Q219</f>
        <v>1</v>
      </c>
      <c r="G214" s="112">
        <f>P219</f>
        <v>3</v>
      </c>
      <c r="H214" s="117">
        <f>Q226</f>
        <v>1</v>
      </c>
      <c r="I214" s="112">
        <f>P226</f>
        <v>3</v>
      </c>
      <c r="J214" s="113"/>
      <c r="K214" s="114"/>
      <c r="L214" s="115">
        <f>P224</f>
        <v>0</v>
      </c>
      <c r="M214" s="116">
        <f>Q224</f>
        <v>3</v>
      </c>
      <c r="N214" s="106">
        <f>IF(SUM(D214:M214)=0,"",COUNTIF(K211:K215,3))</f>
        <v>1</v>
      </c>
      <c r="O214" s="107">
        <f>IF(SUM(D214:M214)=0,"",COUNTIF(J211:J215,3))</f>
        <v>3</v>
      </c>
      <c r="P214" s="108">
        <f>IF(SUM(D214:M214)=0,"",SUM(K211:K215))</f>
        <v>5</v>
      </c>
      <c r="Q214" s="109">
        <f>IF(SUM(D214:M214)=0,"",SUM(J211:J215))</f>
        <v>10</v>
      </c>
      <c r="R214" s="280">
        <v>4</v>
      </c>
      <c r="S214" s="281"/>
    </row>
    <row r="215" spans="1:19" ht="15.75" thickBot="1">
      <c r="A215" s="118" t="s">
        <v>96</v>
      </c>
      <c r="B215" s="119" t="s">
        <v>192</v>
      </c>
      <c r="C215" s="120" t="s">
        <v>19</v>
      </c>
      <c r="D215" s="121">
        <f>Q218</f>
        <v>3</v>
      </c>
      <c r="E215" s="122">
        <f>P218</f>
        <v>0</v>
      </c>
      <c r="F215" s="121">
        <f>Q222</f>
        <v>2</v>
      </c>
      <c r="G215" s="122">
        <f>P222</f>
        <v>3</v>
      </c>
      <c r="H215" s="121">
        <f>Q220</f>
        <v>1</v>
      </c>
      <c r="I215" s="122">
        <f>P220</f>
        <v>3</v>
      </c>
      <c r="J215" s="121">
        <f>Q224</f>
        <v>3</v>
      </c>
      <c r="K215" s="122">
        <f>P224</f>
        <v>0</v>
      </c>
      <c r="L215" s="123"/>
      <c r="M215" s="124"/>
      <c r="N215" s="125">
        <f>IF(SUM(D215:M215)=0,"",COUNTIF(M211:M215,3))</f>
        <v>2</v>
      </c>
      <c r="O215" s="107">
        <f>IF(SUM(D215:M215)=0,"",COUNTIF(L211:L215,3))</f>
        <v>2</v>
      </c>
      <c r="P215" s="108">
        <f>IF(SUM(D215:M215)=0,"",SUM(M211:M215))</f>
        <v>9</v>
      </c>
      <c r="Q215" s="109">
        <f>IF(SUM(D215:M215)=0,"",SUM(L211:L215))</f>
        <v>6</v>
      </c>
      <c r="R215" s="282">
        <v>3</v>
      </c>
      <c r="S215" s="283"/>
    </row>
    <row r="216" spans="1:19" ht="15" customHeight="1" hidden="1" thickTop="1">
      <c r="A216" s="126"/>
      <c r="B216" s="127" t="s">
        <v>32</v>
      </c>
      <c r="D216" s="128"/>
      <c r="E216" s="128"/>
      <c r="F216" s="129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30"/>
      <c r="S216" s="130"/>
    </row>
    <row r="217" spans="1:19" ht="15.75" thickBot="1" thickTop="1">
      <c r="A217" s="131"/>
      <c r="B217" s="155" t="s">
        <v>41</v>
      </c>
      <c r="C217" s="132"/>
      <c r="D217" s="158"/>
      <c r="E217" s="136"/>
      <c r="F217" s="189" t="s">
        <v>42</v>
      </c>
      <c r="G217" s="190"/>
      <c r="H217" s="191" t="s">
        <v>43</v>
      </c>
      <c r="I217" s="190"/>
      <c r="J217" s="191" t="s">
        <v>44</v>
      </c>
      <c r="K217" s="190"/>
      <c r="L217" s="191" t="s">
        <v>45</v>
      </c>
      <c r="M217" s="190"/>
      <c r="N217" s="191" t="s">
        <v>46</v>
      </c>
      <c r="O217" s="190"/>
      <c r="P217" s="189" t="s">
        <v>23</v>
      </c>
      <c r="Q217" s="190"/>
      <c r="R217" s="159" t="s">
        <v>15</v>
      </c>
      <c r="S217" s="202"/>
    </row>
    <row r="218" spans="1:19" ht="15">
      <c r="A218" s="133" t="s">
        <v>99</v>
      </c>
      <c r="B218" s="134" t="s">
        <v>156</v>
      </c>
      <c r="C218" s="134" t="s">
        <v>192</v>
      </c>
      <c r="D218" s="158"/>
      <c r="E218" s="136"/>
      <c r="F218" s="186">
        <v>-10</v>
      </c>
      <c r="G218" s="187"/>
      <c r="H218" s="183">
        <v>-9</v>
      </c>
      <c r="I218" s="184"/>
      <c r="J218" s="188">
        <v>-4</v>
      </c>
      <c r="K218" s="184"/>
      <c r="L218" s="183"/>
      <c r="M218" s="184"/>
      <c r="N218" s="183"/>
      <c r="O218" s="184"/>
      <c r="P218" s="137">
        <f>IF(COUNTA(F218:N218)=0,"",COUNTIF(F218:N218,"&gt;=0"))</f>
        <v>0</v>
      </c>
      <c r="Q218" s="138">
        <f>IF(COUNTA(F218:N218)=0,"",(IF(LEFT(F218,1)="-",1,0)+IF(LEFT(H218,1)="-",1,0)+IF(LEFT(J218,1)="-",1,0)+IF(LEFT(L218,1)="-",1,0)+IF(LEFT(N218,1)="-",1,0)))</f>
        <v>3</v>
      </c>
      <c r="R218" s="139">
        <f aca="true" t="shared" si="126" ref="R218:S227">+Y210+AA210+AC210+AE210+AG210</f>
        <v>0</v>
      </c>
      <c r="S218" s="140">
        <f t="shared" si="126"/>
        <v>0</v>
      </c>
    </row>
    <row r="219" spans="1:19" ht="15">
      <c r="A219" s="133" t="s">
        <v>25</v>
      </c>
      <c r="B219" s="134" t="str">
        <f>IF(B212&gt;"",B212,"")</f>
        <v>Heikki Tanhua</v>
      </c>
      <c r="C219" s="134" t="str">
        <f>IF(B214&gt;"",B214,"")</f>
        <v>Pertti Marjamäki</v>
      </c>
      <c r="D219" s="141"/>
      <c r="E219" s="136"/>
      <c r="F219" s="185">
        <v>-7</v>
      </c>
      <c r="G219" s="178"/>
      <c r="H219" s="185">
        <v>10</v>
      </c>
      <c r="I219" s="178"/>
      <c r="J219" s="185">
        <v>5</v>
      </c>
      <c r="K219" s="178"/>
      <c r="L219" s="185">
        <v>8</v>
      </c>
      <c r="M219" s="178"/>
      <c r="N219" s="185"/>
      <c r="O219" s="178"/>
      <c r="P219" s="137">
        <f aca="true" t="shared" si="127" ref="P219:P227">IF(COUNTA(F219:N219)=0,"",COUNTIF(F219:N219,"&gt;=0"))</f>
        <v>3</v>
      </c>
      <c r="Q219" s="138">
        <f aca="true" t="shared" si="128" ref="Q219:Q227">IF(COUNTA(F219:N219)=0,"",(IF(LEFT(F219,1)="-",1,0)+IF(LEFT(H219,1)="-",1,0)+IF(LEFT(J219,1)="-",1,0)+IF(LEFT(L219,1)="-",1,0)+IF(LEFT(N219,1)="-",1,0)))</f>
        <v>1</v>
      </c>
      <c r="R219" s="142">
        <f t="shared" si="126"/>
        <v>0</v>
      </c>
      <c r="S219" s="143">
        <f t="shared" si="126"/>
        <v>0</v>
      </c>
    </row>
    <row r="220" spans="1:19" ht="15.75" thickBot="1">
      <c r="A220" s="133" t="s">
        <v>100</v>
      </c>
      <c r="B220" s="144" t="str">
        <f>IF(B213&gt;"",B213,"")</f>
        <v>Vesa Välimäki</v>
      </c>
      <c r="C220" s="144" t="str">
        <f>IF(B215&gt;"",B215,"")</f>
        <v>Thomas Lundström</v>
      </c>
      <c r="D220" s="145"/>
      <c r="E220" s="146"/>
      <c r="F220" s="175">
        <v>-7</v>
      </c>
      <c r="G220" s="176"/>
      <c r="H220" s="175">
        <v>8</v>
      </c>
      <c r="I220" s="176"/>
      <c r="J220" s="175">
        <v>4</v>
      </c>
      <c r="K220" s="176"/>
      <c r="L220" s="175">
        <v>9</v>
      </c>
      <c r="M220" s="176"/>
      <c r="N220" s="175"/>
      <c r="O220" s="176"/>
      <c r="P220" s="137">
        <f t="shared" si="127"/>
        <v>3</v>
      </c>
      <c r="Q220" s="138">
        <f t="shared" si="128"/>
        <v>1</v>
      </c>
      <c r="R220" s="142">
        <f t="shared" si="126"/>
        <v>0</v>
      </c>
      <c r="S220" s="143">
        <f t="shared" si="126"/>
        <v>0</v>
      </c>
    </row>
    <row r="221" spans="1:19" ht="15">
      <c r="A221" s="133" t="s">
        <v>26</v>
      </c>
      <c r="B221" s="134" t="str">
        <f>IF(B211&gt;"",B211,"")</f>
        <v>Pekka Övermark</v>
      </c>
      <c r="C221" s="134" t="str">
        <f>IF(B214&gt;"",B214,"")</f>
        <v>Pertti Marjamäki</v>
      </c>
      <c r="D221" s="135"/>
      <c r="E221" s="136"/>
      <c r="F221" s="181">
        <v>12</v>
      </c>
      <c r="G221" s="182"/>
      <c r="H221" s="181">
        <v>-7</v>
      </c>
      <c r="I221" s="182"/>
      <c r="J221" s="181">
        <v>-7</v>
      </c>
      <c r="K221" s="182"/>
      <c r="L221" s="181">
        <v>-8</v>
      </c>
      <c r="M221" s="182"/>
      <c r="N221" s="181"/>
      <c r="O221" s="182"/>
      <c r="P221" s="137">
        <f t="shared" si="127"/>
        <v>1</v>
      </c>
      <c r="Q221" s="138">
        <f t="shared" si="128"/>
        <v>3</v>
      </c>
      <c r="R221" s="142">
        <f t="shared" si="126"/>
        <v>0</v>
      </c>
      <c r="S221" s="143">
        <f t="shared" si="126"/>
        <v>0</v>
      </c>
    </row>
    <row r="222" spans="1:19" ht="15">
      <c r="A222" s="133" t="s">
        <v>101</v>
      </c>
      <c r="B222" s="134" t="str">
        <f>IF(B212&gt;"",B212,"")</f>
        <v>Heikki Tanhua</v>
      </c>
      <c r="C222" s="134" t="str">
        <f>IF(B215&gt;"",B215,"")</f>
        <v>Thomas Lundström</v>
      </c>
      <c r="D222" s="141"/>
      <c r="E222" s="136"/>
      <c r="F222" s="179">
        <v>3</v>
      </c>
      <c r="G222" s="180"/>
      <c r="H222" s="179">
        <v>-13</v>
      </c>
      <c r="I222" s="180"/>
      <c r="J222" s="179">
        <v>9</v>
      </c>
      <c r="K222" s="180"/>
      <c r="L222" s="177">
        <v>-2</v>
      </c>
      <c r="M222" s="178"/>
      <c r="N222" s="177">
        <v>9</v>
      </c>
      <c r="O222" s="178"/>
      <c r="P222" s="137">
        <f t="shared" si="127"/>
        <v>3</v>
      </c>
      <c r="Q222" s="138">
        <f t="shared" si="128"/>
        <v>2</v>
      </c>
      <c r="R222" s="142">
        <f t="shared" si="126"/>
        <v>0</v>
      </c>
      <c r="S222" s="143">
        <f t="shared" si="126"/>
        <v>0</v>
      </c>
    </row>
    <row r="223" spans="1:19" ht="15.75" thickBot="1">
      <c r="A223" s="133" t="s">
        <v>24</v>
      </c>
      <c r="B223" s="144" t="str">
        <f>IF(B211&gt;"",B211,"")</f>
        <v>Pekka Övermark</v>
      </c>
      <c r="C223" s="144" t="str">
        <f>IF(B213&gt;"",B213,"")</f>
        <v>Vesa Välimäki</v>
      </c>
      <c r="D223" s="145"/>
      <c r="E223" s="146"/>
      <c r="F223" s="175">
        <v>12</v>
      </c>
      <c r="G223" s="176"/>
      <c r="H223" s="175">
        <v>4</v>
      </c>
      <c r="I223" s="176"/>
      <c r="J223" s="175">
        <v>-8</v>
      </c>
      <c r="K223" s="176"/>
      <c r="L223" s="175">
        <v>-8</v>
      </c>
      <c r="M223" s="176"/>
      <c r="N223" s="175">
        <v>-10</v>
      </c>
      <c r="O223" s="176"/>
      <c r="P223" s="137">
        <f t="shared" si="127"/>
        <v>2</v>
      </c>
      <c r="Q223" s="138">
        <f t="shared" si="128"/>
        <v>3</v>
      </c>
      <c r="R223" s="142">
        <f t="shared" si="126"/>
        <v>0</v>
      </c>
      <c r="S223" s="143">
        <f t="shared" si="126"/>
        <v>0</v>
      </c>
    </row>
    <row r="224" spans="1:19" ht="15">
      <c r="A224" s="133" t="s">
        <v>102</v>
      </c>
      <c r="B224" s="134" t="str">
        <f>IF(B214&gt;"",B214,"")</f>
        <v>Pertti Marjamäki</v>
      </c>
      <c r="C224" s="134" t="str">
        <f>IF(B215&gt;"",B215,"")</f>
        <v>Thomas Lundström</v>
      </c>
      <c r="D224" s="135"/>
      <c r="E224" s="136"/>
      <c r="F224" s="181">
        <v>-5</v>
      </c>
      <c r="G224" s="182"/>
      <c r="H224" s="181">
        <v>-5</v>
      </c>
      <c r="I224" s="182"/>
      <c r="J224" s="181">
        <v>-5</v>
      </c>
      <c r="K224" s="182"/>
      <c r="L224" s="181"/>
      <c r="M224" s="182"/>
      <c r="N224" s="181"/>
      <c r="O224" s="182"/>
      <c r="P224" s="137">
        <f t="shared" si="127"/>
        <v>0</v>
      </c>
      <c r="Q224" s="138">
        <f t="shared" si="128"/>
        <v>3</v>
      </c>
      <c r="R224" s="142">
        <f t="shared" si="126"/>
        <v>0</v>
      </c>
      <c r="S224" s="143">
        <f t="shared" si="126"/>
        <v>0</v>
      </c>
    </row>
    <row r="225" spans="1:19" ht="15">
      <c r="A225" s="133" t="s">
        <v>27</v>
      </c>
      <c r="B225" s="134" t="str">
        <f>IF(B212&gt;"",B212,"")</f>
        <v>Heikki Tanhua</v>
      </c>
      <c r="C225" s="134" t="str">
        <f>IF(B213&gt;"",B213,"")</f>
        <v>Vesa Välimäki</v>
      </c>
      <c r="D225" s="141"/>
      <c r="E225" s="136"/>
      <c r="F225" s="179">
        <v>-5</v>
      </c>
      <c r="G225" s="180"/>
      <c r="H225" s="179">
        <v>-6</v>
      </c>
      <c r="I225" s="180"/>
      <c r="J225" s="179">
        <v>17</v>
      </c>
      <c r="K225" s="180"/>
      <c r="L225" s="177">
        <v>-1</v>
      </c>
      <c r="M225" s="178"/>
      <c r="N225" s="177"/>
      <c r="O225" s="178"/>
      <c r="P225" s="137">
        <f t="shared" si="127"/>
        <v>1</v>
      </c>
      <c r="Q225" s="138">
        <f t="shared" si="128"/>
        <v>3</v>
      </c>
      <c r="R225" s="142">
        <f t="shared" si="126"/>
        <v>0</v>
      </c>
      <c r="S225" s="143">
        <f t="shared" si="126"/>
        <v>0</v>
      </c>
    </row>
    <row r="226" spans="1:19" ht="15.75" thickBot="1">
      <c r="A226" s="133" t="s">
        <v>29</v>
      </c>
      <c r="B226" s="144" t="str">
        <f>IF(B213&gt;"",B213,"")</f>
        <v>Vesa Välimäki</v>
      </c>
      <c r="C226" s="144" t="str">
        <f>IF(B214&gt;"",B214,"")</f>
        <v>Pertti Marjamäki</v>
      </c>
      <c r="D226" s="145"/>
      <c r="E226" s="146"/>
      <c r="F226" s="175">
        <v>-7</v>
      </c>
      <c r="G226" s="176"/>
      <c r="H226" s="175">
        <v>4</v>
      </c>
      <c r="I226" s="176"/>
      <c r="J226" s="175">
        <v>4</v>
      </c>
      <c r="K226" s="176"/>
      <c r="L226" s="175">
        <v>3</v>
      </c>
      <c r="M226" s="176"/>
      <c r="N226" s="175"/>
      <c r="O226" s="176"/>
      <c r="P226" s="137">
        <f t="shared" si="127"/>
        <v>3</v>
      </c>
      <c r="Q226" s="138">
        <f t="shared" si="128"/>
        <v>1</v>
      </c>
      <c r="R226" s="142">
        <f t="shared" si="126"/>
        <v>0</v>
      </c>
      <c r="S226" s="143">
        <f t="shared" si="126"/>
        <v>0</v>
      </c>
    </row>
    <row r="227" spans="1:19" ht="15.75" thickBot="1">
      <c r="A227" s="147" t="s">
        <v>28</v>
      </c>
      <c r="B227" s="148" t="str">
        <f>IF(B211&gt;"",B211,"")</f>
        <v>Pekka Övermark</v>
      </c>
      <c r="C227" s="148" t="str">
        <f>IF(B212&gt;"",B212,"")</f>
        <v>Heikki Tanhua</v>
      </c>
      <c r="D227" s="149"/>
      <c r="E227" s="150"/>
      <c r="F227" s="173">
        <v>-8</v>
      </c>
      <c r="G227" s="174"/>
      <c r="H227" s="173">
        <v>-8</v>
      </c>
      <c r="I227" s="174"/>
      <c r="J227" s="173">
        <v>-4</v>
      </c>
      <c r="K227" s="174"/>
      <c r="L227" s="173"/>
      <c r="M227" s="174"/>
      <c r="N227" s="173"/>
      <c r="O227" s="174"/>
      <c r="P227" s="151">
        <f t="shared" si="127"/>
        <v>0</v>
      </c>
      <c r="Q227" s="152">
        <f t="shared" si="128"/>
        <v>3</v>
      </c>
      <c r="R227" s="153">
        <f t="shared" si="126"/>
        <v>0</v>
      </c>
      <c r="S227" s="154">
        <f t="shared" si="126"/>
        <v>0</v>
      </c>
    </row>
    <row r="228" ht="15" thickTop="1"/>
    <row r="230" ht="15" thickBot="1"/>
    <row r="231" spans="1:19" ht="15.75" thickTop="1">
      <c r="A231" s="3"/>
      <c r="B231" s="87" t="s">
        <v>112</v>
      </c>
      <c r="C231" s="88" t="s">
        <v>167</v>
      </c>
      <c r="D231" s="4"/>
      <c r="E231" s="88"/>
      <c r="F231" s="5"/>
      <c r="G231" s="4"/>
      <c r="H231" s="93" t="s">
        <v>196</v>
      </c>
      <c r="I231" s="6"/>
      <c r="J231" s="295" t="s">
        <v>195</v>
      </c>
      <c r="K231" s="296"/>
      <c r="L231" s="296"/>
      <c r="M231" s="267"/>
      <c r="N231" s="7"/>
      <c r="O231" s="8"/>
      <c r="P231" s="523" t="s">
        <v>183</v>
      </c>
      <c r="Q231" s="524"/>
      <c r="R231" s="524"/>
      <c r="S231" s="525"/>
    </row>
    <row r="232" spans="1:19" ht="15.75" thickBot="1">
      <c r="A232" s="9"/>
      <c r="B232" s="89"/>
      <c r="C232" s="90"/>
      <c r="D232" s="286"/>
      <c r="E232" s="287"/>
      <c r="F232" s="288"/>
      <c r="G232" s="289"/>
      <c r="H232" s="290"/>
      <c r="I232" s="290"/>
      <c r="J232" s="291"/>
      <c r="K232" s="291"/>
      <c r="L232" s="291"/>
      <c r="M232" s="292"/>
      <c r="N232" s="10"/>
      <c r="O232" s="11"/>
      <c r="P232" s="537"/>
      <c r="Q232" s="294"/>
      <c r="R232" s="294"/>
      <c r="S232" s="538"/>
    </row>
    <row r="233" spans="1:19" ht="15" thickTop="1">
      <c r="A233" s="14"/>
      <c r="B233" s="91" t="s">
        <v>49</v>
      </c>
      <c r="C233" s="92" t="s">
        <v>50</v>
      </c>
      <c r="D233" s="474" t="s">
        <v>8</v>
      </c>
      <c r="E233" s="475"/>
      <c r="F233" s="474" t="s">
        <v>9</v>
      </c>
      <c r="G233" s="475"/>
      <c r="H233" s="474" t="s">
        <v>10</v>
      </c>
      <c r="I233" s="475"/>
      <c r="J233" s="474" t="s">
        <v>11</v>
      </c>
      <c r="K233" s="475"/>
      <c r="L233" s="474"/>
      <c r="M233" s="475"/>
      <c r="N233" s="15" t="s">
        <v>12</v>
      </c>
      <c r="O233" s="16" t="s">
        <v>13</v>
      </c>
      <c r="P233" s="17" t="s">
        <v>14</v>
      </c>
      <c r="Q233" s="18"/>
      <c r="R233" s="476" t="s">
        <v>47</v>
      </c>
      <c r="S233" s="417"/>
    </row>
    <row r="234" spans="1:19" ht="15">
      <c r="A234" s="20" t="s">
        <v>8</v>
      </c>
      <c r="B234" s="77" t="s">
        <v>155</v>
      </c>
      <c r="C234" s="78" t="s">
        <v>138</v>
      </c>
      <c r="D234" s="21"/>
      <c r="E234" s="22"/>
      <c r="F234" s="23">
        <f>+P244</f>
        <v>0</v>
      </c>
      <c r="G234" s="24">
        <f>+Q244</f>
        <v>3</v>
      </c>
      <c r="H234" s="23">
        <f>P240</f>
        <v>3</v>
      </c>
      <c r="I234" s="24">
        <f>Q240</f>
        <v>0</v>
      </c>
      <c r="J234" s="23">
        <f>P242</f>
        <v>3</v>
      </c>
      <c r="K234" s="24">
        <f>Q242</f>
        <v>0</v>
      </c>
      <c r="L234" s="23"/>
      <c r="M234" s="24"/>
      <c r="N234" s="25">
        <f>IF(SUM(D234:M234)=0,"",COUNTIF(E234:E237,"3"))</f>
        <v>2</v>
      </c>
      <c r="O234" s="26">
        <f>IF(SUM(E234:N234)=0,"",COUNTIF(D234:D237,"3"))</f>
        <v>1</v>
      </c>
      <c r="P234" s="27">
        <f>IF(SUM(D234:M234)=0,"",SUM(E234:E237))</f>
        <v>6</v>
      </c>
      <c r="Q234" s="28">
        <f>IF(SUM(D234:M234)=0,"",SUM(D234:D237))</f>
        <v>3</v>
      </c>
      <c r="R234" s="464">
        <v>2</v>
      </c>
      <c r="S234" s="465"/>
    </row>
    <row r="235" spans="1:19" ht="15">
      <c r="A235" s="31" t="s">
        <v>9</v>
      </c>
      <c r="B235" s="77" t="s">
        <v>168</v>
      </c>
      <c r="C235" s="78" t="s">
        <v>143</v>
      </c>
      <c r="D235" s="32">
        <f>+Q244</f>
        <v>3</v>
      </c>
      <c r="E235" s="33">
        <f>+P244</f>
        <v>0</v>
      </c>
      <c r="F235" s="34"/>
      <c r="G235" s="35"/>
      <c r="H235" s="32">
        <f>P243</f>
        <v>3</v>
      </c>
      <c r="I235" s="33">
        <f>Q243</f>
        <v>0</v>
      </c>
      <c r="J235" s="32">
        <f>P241</f>
        <v>2</v>
      </c>
      <c r="K235" s="33">
        <f>Q241</f>
        <v>3</v>
      </c>
      <c r="L235" s="32"/>
      <c r="M235" s="33"/>
      <c r="N235" s="25">
        <f>IF(SUM(D235:M235)=0,"",COUNTIF(G234:G237,"3"))</f>
        <v>2</v>
      </c>
      <c r="O235" s="26">
        <f>IF(SUM(E235:N235)=0,"",COUNTIF(F234:F237,"3"))</f>
        <v>1</v>
      </c>
      <c r="P235" s="27">
        <f>IF(SUM(D235:M235)=0,"",SUM(G234:G237))</f>
        <v>8</v>
      </c>
      <c r="Q235" s="28">
        <f>IF(SUM(D235:M235)=0,"",SUM(F234:F237))</f>
        <v>3</v>
      </c>
      <c r="R235" s="464">
        <v>1</v>
      </c>
      <c r="S235" s="465"/>
    </row>
    <row r="236" spans="1:19" ht="15">
      <c r="A236" s="31" t="s">
        <v>10</v>
      </c>
      <c r="B236" s="77" t="s">
        <v>169</v>
      </c>
      <c r="C236" s="78" t="s">
        <v>69</v>
      </c>
      <c r="D236" s="32">
        <f>+Q240</f>
        <v>0</v>
      </c>
      <c r="E236" s="33">
        <f>+P240</f>
        <v>3</v>
      </c>
      <c r="F236" s="32">
        <f>Q243</f>
        <v>0</v>
      </c>
      <c r="G236" s="33">
        <f>P243</f>
        <v>3</v>
      </c>
      <c r="H236" s="34"/>
      <c r="I236" s="35"/>
      <c r="J236" s="32">
        <f>P245</f>
        <v>2</v>
      </c>
      <c r="K236" s="33">
        <f>Q245</f>
        <v>3</v>
      </c>
      <c r="L236" s="32"/>
      <c r="M236" s="33"/>
      <c r="N236" s="25">
        <f>IF(SUM(D236:M236)=0,"",COUNTIF(I234:I237,"3"))</f>
        <v>0</v>
      </c>
      <c r="O236" s="26">
        <f>IF(SUM(E236:N236)=0,"",COUNTIF(H234:H237,"3"))</f>
        <v>3</v>
      </c>
      <c r="P236" s="27">
        <f>IF(SUM(D236:M236)=0,"",SUM(I234:I237))</f>
        <v>2</v>
      </c>
      <c r="Q236" s="28">
        <f>IF(SUM(D236:M236)=0,"",SUM(H234:H237))</f>
        <v>9</v>
      </c>
      <c r="R236" s="464">
        <v>4</v>
      </c>
      <c r="S236" s="465"/>
    </row>
    <row r="237" spans="1:19" ht="15.75" thickBot="1">
      <c r="A237" s="31" t="s">
        <v>11</v>
      </c>
      <c r="B237" s="79" t="s">
        <v>95</v>
      </c>
      <c r="C237" s="78" t="s">
        <v>19</v>
      </c>
      <c r="D237" s="32">
        <f>Q242</f>
        <v>0</v>
      </c>
      <c r="E237" s="33">
        <f>P242</f>
        <v>3</v>
      </c>
      <c r="F237" s="32">
        <f>Q241</f>
        <v>3</v>
      </c>
      <c r="G237" s="33">
        <f>P241</f>
        <v>2</v>
      </c>
      <c r="H237" s="32">
        <f>Q245</f>
        <v>3</v>
      </c>
      <c r="I237" s="33">
        <f>P245</f>
        <v>2</v>
      </c>
      <c r="J237" s="34"/>
      <c r="K237" s="35"/>
      <c r="L237" s="32"/>
      <c r="M237" s="33"/>
      <c r="N237" s="25">
        <f>IF(SUM(D237:M237)=0,"",COUNTIF(K234:K237,"3"))</f>
        <v>2</v>
      </c>
      <c r="O237" s="26">
        <f>IF(SUM(E237:N237)=0,"",COUNTIF(J234:J237,"3"))</f>
        <v>1</v>
      </c>
      <c r="P237" s="27">
        <f>IF(SUM(D237:M238)=0,"",SUM(K234:K237))</f>
        <v>6</v>
      </c>
      <c r="Q237" s="28">
        <f>IF(SUM(D237:M237)=0,"",SUM(J234:J237))</f>
        <v>7</v>
      </c>
      <c r="R237" s="464">
        <v>3</v>
      </c>
      <c r="S237" s="465"/>
    </row>
    <row r="238" spans="1:19" ht="15" thickTop="1">
      <c r="A238" s="36"/>
      <c r="B238" s="37" t="s">
        <v>32</v>
      </c>
      <c r="C238" s="80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9"/>
      <c r="S238" s="40"/>
    </row>
    <row r="239" spans="1:19" ht="15" thickBot="1">
      <c r="A239" s="45"/>
      <c r="B239" s="81" t="s">
        <v>41</v>
      </c>
      <c r="C239" s="82"/>
      <c r="D239" s="72" t="s">
        <v>39</v>
      </c>
      <c r="E239" s="73"/>
      <c r="F239" s="258" t="s">
        <v>42</v>
      </c>
      <c r="G239" s="259"/>
      <c r="H239" s="260" t="s">
        <v>43</v>
      </c>
      <c r="I239" s="259"/>
      <c r="J239" s="260" t="s">
        <v>44</v>
      </c>
      <c r="K239" s="259"/>
      <c r="L239" s="260" t="s">
        <v>45</v>
      </c>
      <c r="M239" s="259"/>
      <c r="N239" s="260" t="s">
        <v>46</v>
      </c>
      <c r="O239" s="259"/>
      <c r="P239" s="261" t="s">
        <v>23</v>
      </c>
      <c r="Q239" s="262"/>
      <c r="S239" s="47"/>
    </row>
    <row r="240" spans="1:19" ht="15">
      <c r="A240" s="50" t="s">
        <v>24</v>
      </c>
      <c r="B240" s="83" t="str">
        <f>IF(B234&gt;"",B234,"")</f>
        <v>Seppo Nyberg</v>
      </c>
      <c r="C240" s="83" t="str">
        <f>IF(B236&gt;"",B236,"")</f>
        <v>Ari Ojanperä</v>
      </c>
      <c r="E240" s="74">
        <v>4</v>
      </c>
      <c r="F240" s="256">
        <v>9</v>
      </c>
      <c r="G240" s="257"/>
      <c r="H240" s="253">
        <v>9</v>
      </c>
      <c r="I240" s="254"/>
      <c r="J240" s="253">
        <v>3</v>
      </c>
      <c r="K240" s="254"/>
      <c r="L240" s="253"/>
      <c r="M240" s="254"/>
      <c r="N240" s="255"/>
      <c r="O240" s="254"/>
      <c r="P240" s="52">
        <f aca="true" t="shared" si="129" ref="P240:P245">IF(COUNT(F240:N240)=0,"",COUNTIF(F240:N240,"&gt;=0"))</f>
        <v>3</v>
      </c>
      <c r="Q240" s="53">
        <f aca="true" t="shared" si="130" ref="Q240:Q245">IF(COUNT(F240:N240)=0,"",(IF(LEFT(F240,1)="-",1,0)+IF(LEFT(H240,1)="-",1,0)+IF(LEFT(J240,1)="-",1,0)+IF(LEFT(L240,1)="-",1,0)+IF(LEFT(N240,1)="-",1,0)))</f>
        <v>0</v>
      </c>
      <c r="R240" s="54"/>
      <c r="S240" s="55"/>
    </row>
    <row r="241" spans="1:19" ht="15">
      <c r="A241" s="50" t="s">
        <v>25</v>
      </c>
      <c r="B241" s="83" t="str">
        <f>IF(B235&gt;"",B235,"")</f>
        <v>Olli Pihlajavaara</v>
      </c>
      <c r="C241" s="83" t="str">
        <f>IF(B237&gt;"",B237,"")</f>
        <v>Paju Eriksson</v>
      </c>
      <c r="E241" s="75">
        <v>1</v>
      </c>
      <c r="F241" s="246">
        <v>9</v>
      </c>
      <c r="G241" s="247"/>
      <c r="H241" s="246">
        <v>-3</v>
      </c>
      <c r="I241" s="247"/>
      <c r="J241" s="246">
        <v>-7</v>
      </c>
      <c r="K241" s="247"/>
      <c r="L241" s="246">
        <v>4</v>
      </c>
      <c r="M241" s="247"/>
      <c r="N241" s="246">
        <v>-3</v>
      </c>
      <c r="O241" s="247"/>
      <c r="P241" s="52">
        <f t="shared" si="129"/>
        <v>2</v>
      </c>
      <c r="Q241" s="53">
        <f t="shared" si="130"/>
        <v>3</v>
      </c>
      <c r="R241" s="61"/>
      <c r="S241" s="62"/>
    </row>
    <row r="242" spans="1:19" ht="15.75" thickBot="1">
      <c r="A242" s="50" t="s">
        <v>26</v>
      </c>
      <c r="B242" s="84" t="str">
        <f>IF(B234&gt;"",B234,"")</f>
        <v>Seppo Nyberg</v>
      </c>
      <c r="C242" s="84" t="str">
        <f>IF(B237&gt;"",B237,"")</f>
        <v>Paju Eriksson</v>
      </c>
      <c r="E242" s="72">
        <v>3</v>
      </c>
      <c r="F242" s="251">
        <v>10</v>
      </c>
      <c r="G242" s="252"/>
      <c r="H242" s="251">
        <v>11</v>
      </c>
      <c r="I242" s="252"/>
      <c r="J242" s="251">
        <v>9</v>
      </c>
      <c r="K242" s="252"/>
      <c r="L242" s="251"/>
      <c r="M242" s="252"/>
      <c r="N242" s="251"/>
      <c r="O242" s="252"/>
      <c r="P242" s="52">
        <f t="shared" si="129"/>
        <v>3</v>
      </c>
      <c r="Q242" s="53">
        <f t="shared" si="130"/>
        <v>0</v>
      </c>
      <c r="R242" s="61"/>
      <c r="S242" s="62"/>
    </row>
    <row r="243" spans="1:19" ht="15">
      <c r="A243" s="50" t="s">
        <v>27</v>
      </c>
      <c r="B243" s="83" t="str">
        <f>IF(B235&gt;"",B235,"")</f>
        <v>Olli Pihlajavaara</v>
      </c>
      <c r="C243" s="83" t="str">
        <f>IF(B236&gt;"",B236,"")</f>
        <v>Ari Ojanperä</v>
      </c>
      <c r="E243" s="74">
        <v>4</v>
      </c>
      <c r="F243" s="253">
        <v>4</v>
      </c>
      <c r="G243" s="254"/>
      <c r="H243" s="253">
        <v>10</v>
      </c>
      <c r="I243" s="254"/>
      <c r="J243" s="253">
        <v>10</v>
      </c>
      <c r="K243" s="254"/>
      <c r="L243" s="253"/>
      <c r="M243" s="254"/>
      <c r="N243" s="253"/>
      <c r="O243" s="254"/>
      <c r="P243" s="52">
        <f t="shared" si="129"/>
        <v>3</v>
      </c>
      <c r="Q243" s="53">
        <f t="shared" si="130"/>
        <v>0</v>
      </c>
      <c r="R243" s="61"/>
      <c r="S243" s="62"/>
    </row>
    <row r="244" spans="1:19" ht="15">
      <c r="A244" s="50" t="s">
        <v>28</v>
      </c>
      <c r="B244" s="83" t="str">
        <f>IF(B234&gt;"",B234,"")</f>
        <v>Seppo Nyberg</v>
      </c>
      <c r="C244" s="83" t="str">
        <f>IF(B235&gt;"",B235,"")</f>
        <v>Olli Pihlajavaara</v>
      </c>
      <c r="E244" s="75">
        <v>3</v>
      </c>
      <c r="F244" s="246">
        <v>-7</v>
      </c>
      <c r="G244" s="247"/>
      <c r="H244" s="246">
        <v>-12</v>
      </c>
      <c r="I244" s="247"/>
      <c r="J244" s="250">
        <v>-8</v>
      </c>
      <c r="K244" s="247"/>
      <c r="L244" s="246"/>
      <c r="M244" s="247"/>
      <c r="N244" s="246"/>
      <c r="O244" s="247"/>
      <c r="P244" s="52">
        <f t="shared" si="129"/>
        <v>0</v>
      </c>
      <c r="Q244" s="53">
        <f t="shared" si="130"/>
        <v>3</v>
      </c>
      <c r="R244" s="61"/>
      <c r="S244" s="62"/>
    </row>
    <row r="245" spans="1:19" ht="15.75" thickBot="1">
      <c r="A245" s="65" t="s">
        <v>29</v>
      </c>
      <c r="B245" s="85" t="str">
        <f>IF(B236&gt;"",B236,"")</f>
        <v>Ari Ojanperä</v>
      </c>
      <c r="C245" s="85" t="str">
        <f>IF(B237&gt;"",B237,"")</f>
        <v>Paju Eriksson</v>
      </c>
      <c r="E245" s="76">
        <v>2</v>
      </c>
      <c r="F245" s="248">
        <v>7</v>
      </c>
      <c r="G245" s="249"/>
      <c r="H245" s="248">
        <v>-7</v>
      </c>
      <c r="I245" s="249"/>
      <c r="J245" s="248">
        <v>6</v>
      </c>
      <c r="K245" s="249"/>
      <c r="L245" s="248">
        <v>-8</v>
      </c>
      <c r="M245" s="249"/>
      <c r="N245" s="248">
        <v>-7</v>
      </c>
      <c r="O245" s="249"/>
      <c r="P245" s="67">
        <f t="shared" si="129"/>
        <v>2</v>
      </c>
      <c r="Q245" s="68">
        <f t="shared" si="130"/>
        <v>3</v>
      </c>
      <c r="R245" s="69"/>
      <c r="S245" s="12"/>
    </row>
    <row r="246" ht="15" thickTop="1"/>
  </sheetData>
  <mergeCells count="741">
    <mergeCell ref="J231:M231"/>
    <mergeCell ref="P231:S231"/>
    <mergeCell ref="N193:O193"/>
    <mergeCell ref="F194:G194"/>
    <mergeCell ref="H194:I194"/>
    <mergeCell ref="J194:K194"/>
    <mergeCell ref="L194:M194"/>
    <mergeCell ref="N194:O194"/>
    <mergeCell ref="L193:M193"/>
    <mergeCell ref="N206:O206"/>
    <mergeCell ref="N192:O192"/>
    <mergeCell ref="H178:I178"/>
    <mergeCell ref="J178:K178"/>
    <mergeCell ref="L178:M178"/>
    <mergeCell ref="N190:O190"/>
    <mergeCell ref="N191:O191"/>
    <mergeCell ref="N188:O188"/>
    <mergeCell ref="N189:O189"/>
    <mergeCell ref="N186:O186"/>
    <mergeCell ref="N187:O187"/>
    <mergeCell ref="F192:G192"/>
    <mergeCell ref="H192:I192"/>
    <mergeCell ref="J192:K192"/>
    <mergeCell ref="L192:M192"/>
    <mergeCell ref="N82:O82"/>
    <mergeCell ref="N83:O83"/>
    <mergeCell ref="J176:M176"/>
    <mergeCell ref="P176:S176"/>
    <mergeCell ref="N174:O174"/>
    <mergeCell ref="N175:O175"/>
    <mergeCell ref="N172:O172"/>
    <mergeCell ref="N173:O173"/>
    <mergeCell ref="N170:O170"/>
    <mergeCell ref="N171:O171"/>
    <mergeCell ref="N80:O80"/>
    <mergeCell ref="F81:G81"/>
    <mergeCell ref="H81:I81"/>
    <mergeCell ref="J81:K81"/>
    <mergeCell ref="L81:M81"/>
    <mergeCell ref="N81:O81"/>
    <mergeCell ref="F80:G80"/>
    <mergeCell ref="H80:I80"/>
    <mergeCell ref="J80:K80"/>
    <mergeCell ref="L80:M80"/>
    <mergeCell ref="L66:M66"/>
    <mergeCell ref="P66:Q66"/>
    <mergeCell ref="R66:S66"/>
    <mergeCell ref="R73:S73"/>
    <mergeCell ref="R67:S67"/>
    <mergeCell ref="R71:S71"/>
    <mergeCell ref="N73:O73"/>
    <mergeCell ref="P73:Q73"/>
    <mergeCell ref="J64:M64"/>
    <mergeCell ref="P64:S64"/>
    <mergeCell ref="D65:F65"/>
    <mergeCell ref="G65:I65"/>
    <mergeCell ref="J65:M65"/>
    <mergeCell ref="P65:S65"/>
    <mergeCell ref="N207:O207"/>
    <mergeCell ref="F206:G206"/>
    <mergeCell ref="H206:I206"/>
    <mergeCell ref="J206:K206"/>
    <mergeCell ref="L206:M206"/>
    <mergeCell ref="F207:G207"/>
    <mergeCell ref="H207:I207"/>
    <mergeCell ref="J207:K207"/>
    <mergeCell ref="L207:M207"/>
    <mergeCell ref="N204:O204"/>
    <mergeCell ref="F205:G205"/>
    <mergeCell ref="H205:I205"/>
    <mergeCell ref="J205:K205"/>
    <mergeCell ref="L205:M205"/>
    <mergeCell ref="N205:O205"/>
    <mergeCell ref="F204:G204"/>
    <mergeCell ref="H204:I204"/>
    <mergeCell ref="J204:K204"/>
    <mergeCell ref="L204:M204"/>
    <mergeCell ref="N202:O202"/>
    <mergeCell ref="F203:G203"/>
    <mergeCell ref="H203:I203"/>
    <mergeCell ref="J203:K203"/>
    <mergeCell ref="L203:M203"/>
    <mergeCell ref="N203:O203"/>
    <mergeCell ref="F202:G202"/>
    <mergeCell ref="H202:I202"/>
    <mergeCell ref="J202:K202"/>
    <mergeCell ref="L202:M202"/>
    <mergeCell ref="R198:S198"/>
    <mergeCell ref="R199:S199"/>
    <mergeCell ref="F201:G201"/>
    <mergeCell ref="H201:I201"/>
    <mergeCell ref="J201:K201"/>
    <mergeCell ref="L201:M201"/>
    <mergeCell ref="N201:O201"/>
    <mergeCell ref="P201:Q201"/>
    <mergeCell ref="L195:M195"/>
    <mergeCell ref="R196:S196"/>
    <mergeCell ref="R197:S197"/>
    <mergeCell ref="N195:O195"/>
    <mergeCell ref="F195:G195"/>
    <mergeCell ref="H195:I195"/>
    <mergeCell ref="J195:K195"/>
    <mergeCell ref="F193:G193"/>
    <mergeCell ref="H193:I193"/>
    <mergeCell ref="J193:K193"/>
    <mergeCell ref="F191:G191"/>
    <mergeCell ref="H191:I191"/>
    <mergeCell ref="J191:K191"/>
    <mergeCell ref="L191:M191"/>
    <mergeCell ref="F190:G190"/>
    <mergeCell ref="H190:I190"/>
    <mergeCell ref="J190:K190"/>
    <mergeCell ref="L190:M190"/>
    <mergeCell ref="F189:G189"/>
    <mergeCell ref="H189:I189"/>
    <mergeCell ref="J189:K189"/>
    <mergeCell ref="L189:M189"/>
    <mergeCell ref="F188:G188"/>
    <mergeCell ref="H188:I188"/>
    <mergeCell ref="J188:K188"/>
    <mergeCell ref="L188:M188"/>
    <mergeCell ref="F187:G187"/>
    <mergeCell ref="H187:I187"/>
    <mergeCell ref="J187:K187"/>
    <mergeCell ref="L187:M187"/>
    <mergeCell ref="F186:G186"/>
    <mergeCell ref="H186:I186"/>
    <mergeCell ref="J186:K186"/>
    <mergeCell ref="L186:M186"/>
    <mergeCell ref="R182:S182"/>
    <mergeCell ref="R183:S183"/>
    <mergeCell ref="F185:G185"/>
    <mergeCell ref="H185:I185"/>
    <mergeCell ref="J185:K185"/>
    <mergeCell ref="L185:M185"/>
    <mergeCell ref="N185:O185"/>
    <mergeCell ref="P185:Q185"/>
    <mergeCell ref="R185:S185"/>
    <mergeCell ref="R179:S179"/>
    <mergeCell ref="R180:S180"/>
    <mergeCell ref="R181:S181"/>
    <mergeCell ref="J177:M177"/>
    <mergeCell ref="P177:S177"/>
    <mergeCell ref="P178:Q178"/>
    <mergeCell ref="R178:S178"/>
    <mergeCell ref="D177:F177"/>
    <mergeCell ref="G177:I177"/>
    <mergeCell ref="D178:E178"/>
    <mergeCell ref="F178:G178"/>
    <mergeCell ref="F175:G175"/>
    <mergeCell ref="H175:I175"/>
    <mergeCell ref="J175:K175"/>
    <mergeCell ref="L175:M175"/>
    <mergeCell ref="F174:G174"/>
    <mergeCell ref="H174:I174"/>
    <mergeCell ref="J174:K174"/>
    <mergeCell ref="L174:M174"/>
    <mergeCell ref="F173:G173"/>
    <mergeCell ref="H173:I173"/>
    <mergeCell ref="J173:K173"/>
    <mergeCell ref="L173:M173"/>
    <mergeCell ref="F172:G172"/>
    <mergeCell ref="H172:I172"/>
    <mergeCell ref="J172:K172"/>
    <mergeCell ref="L172:M172"/>
    <mergeCell ref="F170:G170"/>
    <mergeCell ref="H170:I170"/>
    <mergeCell ref="J170:K170"/>
    <mergeCell ref="L170:M170"/>
    <mergeCell ref="F171:G171"/>
    <mergeCell ref="H171:I171"/>
    <mergeCell ref="J171:K171"/>
    <mergeCell ref="L171:M171"/>
    <mergeCell ref="R166:S166"/>
    <mergeCell ref="R167:S167"/>
    <mergeCell ref="F169:G169"/>
    <mergeCell ref="H169:I169"/>
    <mergeCell ref="J169:K169"/>
    <mergeCell ref="L169:M169"/>
    <mergeCell ref="N169:O169"/>
    <mergeCell ref="P169:Q169"/>
    <mergeCell ref="L163:M163"/>
    <mergeCell ref="R163:S163"/>
    <mergeCell ref="R164:S164"/>
    <mergeCell ref="R165:S165"/>
    <mergeCell ref="D163:E163"/>
    <mergeCell ref="F163:G163"/>
    <mergeCell ref="H163:I163"/>
    <mergeCell ref="J163:K163"/>
    <mergeCell ref="J161:M161"/>
    <mergeCell ref="P161:S161"/>
    <mergeCell ref="D162:F162"/>
    <mergeCell ref="G162:I162"/>
    <mergeCell ref="J162:M162"/>
    <mergeCell ref="P162:S162"/>
    <mergeCell ref="N158:O158"/>
    <mergeCell ref="F159:G159"/>
    <mergeCell ref="H159:I159"/>
    <mergeCell ref="J159:K159"/>
    <mergeCell ref="L159:M159"/>
    <mergeCell ref="N159:O159"/>
    <mergeCell ref="F158:G158"/>
    <mergeCell ref="H158:I158"/>
    <mergeCell ref="J158:K158"/>
    <mergeCell ref="L158:M158"/>
    <mergeCell ref="N156:O156"/>
    <mergeCell ref="F157:G157"/>
    <mergeCell ref="H157:I157"/>
    <mergeCell ref="J157:K157"/>
    <mergeCell ref="L157:M157"/>
    <mergeCell ref="N157:O157"/>
    <mergeCell ref="F156:G156"/>
    <mergeCell ref="H156:I156"/>
    <mergeCell ref="J156:K156"/>
    <mergeCell ref="L156:M156"/>
    <mergeCell ref="N154:O154"/>
    <mergeCell ref="F155:G155"/>
    <mergeCell ref="H155:I155"/>
    <mergeCell ref="J155:K155"/>
    <mergeCell ref="L155:M155"/>
    <mergeCell ref="N155:O155"/>
    <mergeCell ref="F154:G154"/>
    <mergeCell ref="H154:I154"/>
    <mergeCell ref="J154:K154"/>
    <mergeCell ref="L154:M154"/>
    <mergeCell ref="R150:S150"/>
    <mergeCell ref="R151:S151"/>
    <mergeCell ref="F153:G153"/>
    <mergeCell ref="H153:I153"/>
    <mergeCell ref="J153:K153"/>
    <mergeCell ref="L153:M153"/>
    <mergeCell ref="N153:O153"/>
    <mergeCell ref="P153:Q153"/>
    <mergeCell ref="L147:M147"/>
    <mergeCell ref="R147:S147"/>
    <mergeCell ref="R148:S148"/>
    <mergeCell ref="R149:S149"/>
    <mergeCell ref="D147:E147"/>
    <mergeCell ref="F147:G147"/>
    <mergeCell ref="H147:I147"/>
    <mergeCell ref="J147:K147"/>
    <mergeCell ref="J145:M145"/>
    <mergeCell ref="P145:S145"/>
    <mergeCell ref="D146:F146"/>
    <mergeCell ref="G146:I146"/>
    <mergeCell ref="J146:M146"/>
    <mergeCell ref="P146:S146"/>
    <mergeCell ref="J1:M1"/>
    <mergeCell ref="P1:S1"/>
    <mergeCell ref="D2:F2"/>
    <mergeCell ref="G2:I2"/>
    <mergeCell ref="J2:M2"/>
    <mergeCell ref="P2:S2"/>
    <mergeCell ref="D3:E3"/>
    <mergeCell ref="F3:G3"/>
    <mergeCell ref="H3:I3"/>
    <mergeCell ref="J3:K3"/>
    <mergeCell ref="L3:M3"/>
    <mergeCell ref="R3:S3"/>
    <mergeCell ref="T3:U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P17:S17"/>
    <mergeCell ref="D18:F18"/>
    <mergeCell ref="G18:I18"/>
    <mergeCell ref="J18:M18"/>
    <mergeCell ref="P18:S18"/>
    <mergeCell ref="D19:E19"/>
    <mergeCell ref="F19:G19"/>
    <mergeCell ref="H19:I19"/>
    <mergeCell ref="J19:K19"/>
    <mergeCell ref="L19:M19"/>
    <mergeCell ref="R19:S19"/>
    <mergeCell ref="T19:U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P33:S33"/>
    <mergeCell ref="D34:F34"/>
    <mergeCell ref="G34:I34"/>
    <mergeCell ref="J34:M34"/>
    <mergeCell ref="P34:S34"/>
    <mergeCell ref="D35:E35"/>
    <mergeCell ref="F35:G35"/>
    <mergeCell ref="H35:I35"/>
    <mergeCell ref="J35:K35"/>
    <mergeCell ref="L35:M35"/>
    <mergeCell ref="R35:S35"/>
    <mergeCell ref="T35:U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P49:S49"/>
    <mergeCell ref="D50:F50"/>
    <mergeCell ref="G50:I50"/>
    <mergeCell ref="J50:M50"/>
    <mergeCell ref="P50:S50"/>
    <mergeCell ref="D51:E51"/>
    <mergeCell ref="F51:G51"/>
    <mergeCell ref="H51:I51"/>
    <mergeCell ref="J51:K51"/>
    <mergeCell ref="L51:M51"/>
    <mergeCell ref="R51:S51"/>
    <mergeCell ref="T51:U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D66:E66"/>
    <mergeCell ref="F66:G66"/>
    <mergeCell ref="H66:I66"/>
    <mergeCell ref="J66:K66"/>
    <mergeCell ref="T67:U67"/>
    <mergeCell ref="R68:S68"/>
    <mergeCell ref="R69:S69"/>
    <mergeCell ref="R70:S70"/>
    <mergeCell ref="F73:G73"/>
    <mergeCell ref="H73:I73"/>
    <mergeCell ref="J73:K73"/>
    <mergeCell ref="L73:M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F82:G82"/>
    <mergeCell ref="H82:I82"/>
    <mergeCell ref="J82:K82"/>
    <mergeCell ref="L82:M82"/>
    <mergeCell ref="F83:G83"/>
    <mergeCell ref="H83:I83"/>
    <mergeCell ref="J83:K83"/>
    <mergeCell ref="L83:M83"/>
    <mergeCell ref="T83:U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P97:S97"/>
    <mergeCell ref="D98:F98"/>
    <mergeCell ref="G98:I98"/>
    <mergeCell ref="J98:M98"/>
    <mergeCell ref="P98:S98"/>
    <mergeCell ref="D99:E99"/>
    <mergeCell ref="F99:G99"/>
    <mergeCell ref="H99:I99"/>
    <mergeCell ref="J99:K99"/>
    <mergeCell ref="L99:M99"/>
    <mergeCell ref="R99:S99"/>
    <mergeCell ref="T99:U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P113:S113"/>
    <mergeCell ref="D114:F114"/>
    <mergeCell ref="G114:I114"/>
    <mergeCell ref="J114:M114"/>
    <mergeCell ref="P114:S114"/>
    <mergeCell ref="D115:E115"/>
    <mergeCell ref="F115:G115"/>
    <mergeCell ref="H115:I115"/>
    <mergeCell ref="J115:K115"/>
    <mergeCell ref="L115:M115"/>
    <mergeCell ref="R115:S115"/>
    <mergeCell ref="T115:U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J129:M129"/>
    <mergeCell ref="P129:S129"/>
    <mergeCell ref="D130:F130"/>
    <mergeCell ref="G130:I130"/>
    <mergeCell ref="J130:M130"/>
    <mergeCell ref="P130:S130"/>
    <mergeCell ref="D131:E131"/>
    <mergeCell ref="F131:G131"/>
    <mergeCell ref="H131:I131"/>
    <mergeCell ref="J131:K131"/>
    <mergeCell ref="L131:M131"/>
    <mergeCell ref="R131:S131"/>
    <mergeCell ref="T131:U131"/>
    <mergeCell ref="R132:S132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  <mergeCell ref="D232:F232"/>
    <mergeCell ref="G232:I232"/>
    <mergeCell ref="J232:M232"/>
    <mergeCell ref="P232:S232"/>
    <mergeCell ref="R236:S236"/>
    <mergeCell ref="R237:S237"/>
    <mergeCell ref="D233:E233"/>
    <mergeCell ref="R233:S233"/>
    <mergeCell ref="R234:S234"/>
    <mergeCell ref="R235:S235"/>
    <mergeCell ref="F233:G233"/>
    <mergeCell ref="H233:I233"/>
    <mergeCell ref="J233:K233"/>
    <mergeCell ref="L233:M233"/>
    <mergeCell ref="J208:M208"/>
    <mergeCell ref="P208:S208"/>
    <mergeCell ref="D209:F209"/>
    <mergeCell ref="G209:I209"/>
    <mergeCell ref="J209:M209"/>
    <mergeCell ref="P209:S209"/>
    <mergeCell ref="D210:E210"/>
    <mergeCell ref="F210:G210"/>
    <mergeCell ref="H210:I210"/>
    <mergeCell ref="J210:K210"/>
    <mergeCell ref="L210:M210"/>
    <mergeCell ref="P210:Q210"/>
    <mergeCell ref="R210:S210"/>
    <mergeCell ref="R211:S211"/>
    <mergeCell ref="R212:S212"/>
    <mergeCell ref="R213:S213"/>
    <mergeCell ref="R214:S214"/>
    <mergeCell ref="R215:S21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"/>
  <dimension ref="A1:I42"/>
  <sheetViews>
    <sheetView workbookViewId="0" topLeftCell="A28">
      <selection activeCell="G23" sqref="G23"/>
    </sheetView>
  </sheetViews>
  <sheetFormatPr defaultColWidth="8.88671875" defaultRowHeight="15"/>
  <cols>
    <col min="3" max="3" width="13.4453125" style="0" customWidth="1"/>
  </cols>
  <sheetData>
    <row r="1" spans="1:9" ht="15">
      <c r="A1" s="206"/>
      <c r="B1" s="86"/>
      <c r="C1" s="207" t="s">
        <v>172</v>
      </c>
      <c r="D1" s="540" t="s">
        <v>112</v>
      </c>
      <c r="E1" s="541"/>
      <c r="F1" s="86"/>
      <c r="G1" s="86"/>
      <c r="H1" s="86"/>
      <c r="I1" s="86"/>
    </row>
    <row r="2" spans="1:9" ht="15">
      <c r="A2" s="206"/>
      <c r="B2" s="208"/>
      <c r="C2" s="209" t="s">
        <v>173</v>
      </c>
      <c r="D2" s="542" t="s">
        <v>176</v>
      </c>
      <c r="E2" s="543"/>
      <c r="F2" s="210"/>
      <c r="G2" s="210"/>
      <c r="H2" s="210"/>
      <c r="I2" s="86"/>
    </row>
    <row r="3" spans="1:9" ht="15">
      <c r="A3" s="206"/>
      <c r="B3" s="208"/>
      <c r="C3" s="209" t="s">
        <v>174</v>
      </c>
      <c r="D3" s="544" t="s">
        <v>177</v>
      </c>
      <c r="E3" s="545"/>
      <c r="F3" s="211"/>
      <c r="G3" s="211"/>
      <c r="H3" s="211"/>
      <c r="I3" s="86"/>
    </row>
    <row r="4" spans="1:9" ht="15" thickBot="1">
      <c r="A4" s="206"/>
      <c r="B4" s="212"/>
      <c r="C4" s="213"/>
      <c r="D4" s="213"/>
      <c r="E4" s="214"/>
      <c r="F4" s="214"/>
      <c r="G4" s="214"/>
      <c r="H4" s="214"/>
      <c r="I4" s="86"/>
    </row>
    <row r="5" spans="1:9" ht="15">
      <c r="A5" s="215"/>
      <c r="B5" s="216" t="s">
        <v>180</v>
      </c>
      <c r="C5" s="217" t="s">
        <v>178</v>
      </c>
      <c r="D5" s="218" t="s">
        <v>0</v>
      </c>
      <c r="E5" s="219"/>
      <c r="F5" s="219"/>
      <c r="G5" s="219"/>
      <c r="H5" s="219"/>
      <c r="I5" s="86"/>
    </row>
    <row r="6" spans="1:9" ht="15" thickBot="1">
      <c r="A6" s="215"/>
      <c r="B6" s="220"/>
      <c r="C6" s="221">
        <f>IF(A6="","",INDEX('[3]Nimilista'!$B$6:$B$255,A6))</f>
      </c>
      <c r="D6" s="222">
        <f>IF(A6="","",INDEX('[3]Nimilista'!$C$6:$C$255,A6))</f>
      </c>
      <c r="E6" s="223"/>
      <c r="F6" s="224" t="s">
        <v>283</v>
      </c>
      <c r="G6" s="219"/>
      <c r="H6" s="219"/>
      <c r="I6" s="86"/>
    </row>
    <row r="7" spans="1:9" ht="15">
      <c r="A7" s="215"/>
      <c r="B7" s="225" t="s">
        <v>181</v>
      </c>
      <c r="C7" s="226" t="s">
        <v>152</v>
      </c>
      <c r="D7" s="227" t="s">
        <v>131</v>
      </c>
      <c r="E7" s="228" t="s">
        <v>275</v>
      </c>
      <c r="F7" s="229" t="s">
        <v>284</v>
      </c>
      <c r="G7" s="230"/>
      <c r="H7" s="219"/>
      <c r="I7" s="86"/>
    </row>
    <row r="8" spans="1:9" ht="15" thickBot="1">
      <c r="A8" s="215"/>
      <c r="B8" s="231" t="s">
        <v>181</v>
      </c>
      <c r="C8" s="232" t="s">
        <v>75</v>
      </c>
      <c r="D8" s="233" t="s">
        <v>69</v>
      </c>
      <c r="E8" s="219" t="s">
        <v>278</v>
      </c>
      <c r="F8" s="229"/>
      <c r="G8" s="224" t="s">
        <v>283</v>
      </c>
      <c r="H8" s="219"/>
      <c r="I8" s="86"/>
    </row>
    <row r="9" spans="1:9" ht="15">
      <c r="A9" s="215"/>
      <c r="B9" s="216" t="s">
        <v>175</v>
      </c>
      <c r="C9" s="217" t="s">
        <v>133</v>
      </c>
      <c r="D9" s="218" t="s">
        <v>132</v>
      </c>
      <c r="E9" s="219" t="s">
        <v>277</v>
      </c>
      <c r="F9" s="229"/>
      <c r="G9" s="229" t="s">
        <v>294</v>
      </c>
      <c r="H9" s="219"/>
      <c r="I9" s="86"/>
    </row>
    <row r="10" spans="1:9" ht="15" thickBot="1">
      <c r="A10" s="215"/>
      <c r="B10" s="220" t="s">
        <v>175</v>
      </c>
      <c r="C10" s="221" t="s">
        <v>191</v>
      </c>
      <c r="D10" s="222" t="s">
        <v>19</v>
      </c>
      <c r="E10" s="219" t="s">
        <v>276</v>
      </c>
      <c r="F10" s="234" t="s">
        <v>277</v>
      </c>
      <c r="G10" s="229"/>
      <c r="H10" s="219"/>
      <c r="I10" s="86"/>
    </row>
    <row r="11" spans="1:9" ht="15">
      <c r="A11" s="215"/>
      <c r="B11" s="225"/>
      <c r="C11" s="226">
        <f>IF(A11="","",INDEX('[3]Nimilista'!$B$6:$B$255,A11))</f>
      </c>
      <c r="D11" s="227">
        <f>IF(A11="","",INDEX('[3]Nimilista'!$C$6:$C$255,A11))</f>
      </c>
      <c r="E11" s="228"/>
      <c r="F11" s="219" t="s">
        <v>285</v>
      </c>
      <c r="G11" s="229"/>
      <c r="H11" s="219"/>
      <c r="I11" s="86"/>
    </row>
    <row r="12" spans="1:9" ht="15" thickBot="1">
      <c r="A12" s="215"/>
      <c r="B12" s="231" t="s">
        <v>182</v>
      </c>
      <c r="C12" s="232" t="s">
        <v>155</v>
      </c>
      <c r="D12" s="233" t="s">
        <v>138</v>
      </c>
      <c r="E12" s="219"/>
      <c r="F12" s="219"/>
      <c r="G12" s="229"/>
      <c r="H12" s="224" t="s">
        <v>245</v>
      </c>
      <c r="I12" s="86"/>
    </row>
    <row r="13" spans="1:9" ht="15" thickBot="1">
      <c r="A13" s="235"/>
      <c r="B13" s="236"/>
      <c r="C13" s="237"/>
      <c r="D13" s="237"/>
      <c r="E13" s="219"/>
      <c r="F13" s="219"/>
      <c r="G13" s="229"/>
      <c r="H13" s="238" t="s">
        <v>298</v>
      </c>
      <c r="I13" s="86"/>
    </row>
    <row r="14" spans="1:9" ht="15">
      <c r="A14" s="215"/>
      <c r="B14" s="216" t="s">
        <v>180</v>
      </c>
      <c r="C14" s="217" t="s">
        <v>135</v>
      </c>
      <c r="D14" s="218" t="s">
        <v>69</v>
      </c>
      <c r="E14" s="219"/>
      <c r="F14" s="219"/>
      <c r="G14" s="229"/>
      <c r="H14" s="229"/>
      <c r="I14" s="86"/>
    </row>
    <row r="15" spans="1:9" ht="15" thickBot="1">
      <c r="A15" s="215"/>
      <c r="B15" s="220"/>
      <c r="C15" s="221">
        <f>IF(A15="","",INDEX('[3]Nimilista'!$B$6:$B$255,A15))</f>
      </c>
      <c r="D15" s="222">
        <f>IF(A15="","",INDEX('[3]Nimilista'!$C$6:$C$255,A15))</f>
      </c>
      <c r="E15" s="223"/>
      <c r="F15" s="224" t="s">
        <v>245</v>
      </c>
      <c r="G15" s="229"/>
      <c r="H15" s="229"/>
      <c r="I15" s="86"/>
    </row>
    <row r="16" spans="1:9" ht="15">
      <c r="A16" s="215"/>
      <c r="B16" s="225"/>
      <c r="C16" s="226">
        <f>IF(A16="","",INDEX('[3]Nimilista'!$B$6:$B$255,A16))</f>
      </c>
      <c r="D16" s="227">
        <f>IF(A16="","",INDEX('[3]Nimilista'!$C$6:$C$255,A16))</f>
      </c>
      <c r="E16" s="228"/>
      <c r="F16" s="229" t="s">
        <v>286</v>
      </c>
      <c r="G16" s="229"/>
      <c r="H16" s="229"/>
      <c r="I16" s="86"/>
    </row>
    <row r="17" spans="1:9" ht="15" thickBot="1">
      <c r="A17" s="215"/>
      <c r="B17" s="231" t="s">
        <v>180</v>
      </c>
      <c r="C17" s="232" t="s">
        <v>137</v>
      </c>
      <c r="D17" s="233" t="s">
        <v>138</v>
      </c>
      <c r="E17" s="239"/>
      <c r="F17" s="229"/>
      <c r="G17" s="234" t="s">
        <v>245</v>
      </c>
      <c r="H17" s="229"/>
      <c r="I17" s="86"/>
    </row>
    <row r="18" spans="1:9" ht="15">
      <c r="A18" s="215"/>
      <c r="B18" s="216" t="s">
        <v>180</v>
      </c>
      <c r="C18" s="217" t="s">
        <v>179</v>
      </c>
      <c r="D18" s="218" t="s">
        <v>131</v>
      </c>
      <c r="E18" s="219"/>
      <c r="F18" s="229"/>
      <c r="G18" s="230" t="s">
        <v>295</v>
      </c>
      <c r="H18" s="229"/>
      <c r="I18" s="86"/>
    </row>
    <row r="19" spans="1:9" ht="15" thickBot="1">
      <c r="A19" s="215"/>
      <c r="B19" s="220"/>
      <c r="C19" s="221">
        <f>IF(A19="","",INDEX('[3]Nimilista'!$B$6:$B$255,A19))</f>
      </c>
      <c r="D19" s="222">
        <f>IF(A19="","",INDEX('[3]Nimilista'!$C$6:$C$255,A19))</f>
      </c>
      <c r="E19" s="223"/>
      <c r="F19" s="234" t="s">
        <v>266</v>
      </c>
      <c r="G19" s="230"/>
      <c r="H19" s="229"/>
      <c r="I19" s="86"/>
    </row>
    <row r="20" spans="1:9" ht="15">
      <c r="A20" s="215"/>
      <c r="B20" s="225"/>
      <c r="C20" s="226">
        <f>IF(A20="","",INDEX('[3]Nimilista'!$B$6:$B$255,A20))</f>
      </c>
      <c r="D20" s="227">
        <f>IF(A20="","",INDEX('[3]Nimilista'!$C$6:$C$255,A20))</f>
      </c>
      <c r="E20" s="228"/>
      <c r="F20" s="219" t="s">
        <v>287</v>
      </c>
      <c r="G20" s="230"/>
      <c r="H20" s="229"/>
      <c r="I20" s="86"/>
    </row>
    <row r="21" spans="1:9" ht="15" thickBot="1">
      <c r="A21" s="215"/>
      <c r="B21" s="231" t="s">
        <v>182</v>
      </c>
      <c r="C21" s="232" t="s">
        <v>159</v>
      </c>
      <c r="D21" s="233" t="s">
        <v>69</v>
      </c>
      <c r="E21" s="219"/>
      <c r="F21" s="219"/>
      <c r="G21" s="230"/>
      <c r="H21" s="224" t="s">
        <v>290</v>
      </c>
      <c r="I21" s="86"/>
    </row>
    <row r="22" spans="1:9" ht="15" thickBot="1">
      <c r="A22" s="235"/>
      <c r="B22" s="240"/>
      <c r="C22" s="240"/>
      <c r="D22" s="240"/>
      <c r="E22" s="241"/>
      <c r="F22" s="219"/>
      <c r="G22" s="230"/>
      <c r="H22" s="229" t="s">
        <v>300</v>
      </c>
      <c r="I22" s="86"/>
    </row>
    <row r="23" spans="1:9" ht="15">
      <c r="A23" s="215"/>
      <c r="B23" s="216" t="s">
        <v>180</v>
      </c>
      <c r="C23" s="217" t="s">
        <v>136</v>
      </c>
      <c r="D23" s="218" t="s">
        <v>0</v>
      </c>
      <c r="E23" s="219"/>
      <c r="F23" s="219"/>
      <c r="G23" s="219"/>
      <c r="H23" s="229"/>
      <c r="I23" s="86"/>
    </row>
    <row r="24" spans="1:9" ht="15" thickBot="1">
      <c r="A24" s="215"/>
      <c r="B24" s="220"/>
      <c r="C24" s="221">
        <f>IF(A24="","",INDEX('[3]Nimilista'!$B$6:$B$255,A24))</f>
      </c>
      <c r="D24" s="222">
        <f>IF(A24="","",INDEX('[3]Nimilista'!$C$6:$C$255,A24))</f>
      </c>
      <c r="E24" s="223"/>
      <c r="F24" s="224" t="s">
        <v>288</v>
      </c>
      <c r="G24" s="219"/>
      <c r="H24" s="229"/>
      <c r="I24" s="86"/>
    </row>
    <row r="25" spans="1:9" ht="15">
      <c r="A25" s="215"/>
      <c r="B25" s="225"/>
      <c r="C25" s="226">
        <f>IF(A25="","",INDEX('[3]Nimilista'!$B$6:$B$255,A25))</f>
      </c>
      <c r="D25" s="227">
        <f>IF(A25="","",INDEX('[3]Nimilista'!$C$6:$C$255,A25))</f>
      </c>
      <c r="E25" s="228"/>
      <c r="F25" s="229" t="s">
        <v>289</v>
      </c>
      <c r="G25" s="230"/>
      <c r="H25" s="229"/>
      <c r="I25" s="86"/>
    </row>
    <row r="26" spans="1:9" ht="15" thickBot="1">
      <c r="A26" s="215"/>
      <c r="B26" s="231" t="s">
        <v>182</v>
      </c>
      <c r="C26" s="232" t="s">
        <v>145</v>
      </c>
      <c r="D26" s="233" t="s">
        <v>69</v>
      </c>
      <c r="E26" s="219"/>
      <c r="F26" s="229"/>
      <c r="G26" s="224" t="s">
        <v>290</v>
      </c>
      <c r="H26" s="229"/>
      <c r="I26" s="86"/>
    </row>
    <row r="27" spans="1:9" ht="15">
      <c r="A27" s="215"/>
      <c r="B27" s="216" t="s">
        <v>181</v>
      </c>
      <c r="C27" s="217" t="s">
        <v>156</v>
      </c>
      <c r="D27" s="218" t="s">
        <v>131</v>
      </c>
      <c r="E27" s="219"/>
      <c r="F27" s="229"/>
      <c r="G27" s="229" t="s">
        <v>296</v>
      </c>
      <c r="H27" s="229"/>
      <c r="I27" s="86"/>
    </row>
    <row r="28" spans="1:9" ht="15" thickBot="1">
      <c r="A28" s="215"/>
      <c r="B28" s="220"/>
      <c r="C28" s="221">
        <f>IF(A28="","",INDEX('[3]Nimilista'!$B$6:$B$255,A28))</f>
      </c>
      <c r="D28" s="222">
        <f>IF(A28="","",INDEX('[3]Nimilista'!$C$6:$C$255,A28))</f>
      </c>
      <c r="E28" s="223"/>
      <c r="F28" s="234" t="s">
        <v>290</v>
      </c>
      <c r="G28" s="229"/>
      <c r="H28" s="229"/>
      <c r="I28" s="86"/>
    </row>
    <row r="29" spans="1:9" ht="15">
      <c r="A29" s="215"/>
      <c r="B29" s="225"/>
      <c r="C29" s="226">
        <f>IF(A29="","",INDEX('[3]Nimilista'!$B$6:$B$255,A29))</f>
      </c>
      <c r="D29" s="227">
        <f>IF(A29="","",INDEX('[3]Nimilista'!$C$6:$C$255,A29))</f>
      </c>
      <c r="E29" s="228"/>
      <c r="F29" s="219" t="s">
        <v>291</v>
      </c>
      <c r="G29" s="229"/>
      <c r="H29" s="229"/>
      <c r="I29" s="86"/>
    </row>
    <row r="30" spans="1:9" ht="15" thickBot="1">
      <c r="A30" s="215"/>
      <c r="B30" s="231" t="s">
        <v>181</v>
      </c>
      <c r="C30" s="232" t="s">
        <v>160</v>
      </c>
      <c r="D30" s="233" t="s">
        <v>138</v>
      </c>
      <c r="E30" s="219"/>
      <c r="F30" s="219"/>
      <c r="G30" s="229"/>
      <c r="H30" s="234" t="s">
        <v>290</v>
      </c>
      <c r="I30" s="86"/>
    </row>
    <row r="31" spans="1:9" ht="15" thickBot="1">
      <c r="A31" s="235"/>
      <c r="B31" s="212"/>
      <c r="C31" s="237"/>
      <c r="D31" s="237"/>
      <c r="E31" s="219"/>
      <c r="F31" s="219"/>
      <c r="G31" s="229"/>
      <c r="H31" s="230" t="s">
        <v>299</v>
      </c>
      <c r="I31" s="86"/>
    </row>
    <row r="32" spans="1:9" ht="15">
      <c r="A32" s="215"/>
      <c r="B32" s="216" t="s">
        <v>180</v>
      </c>
      <c r="C32" s="217" t="s">
        <v>122</v>
      </c>
      <c r="D32" s="218" t="s">
        <v>0</v>
      </c>
      <c r="E32" s="219"/>
      <c r="F32" s="219"/>
      <c r="G32" s="229"/>
      <c r="H32" s="230"/>
      <c r="I32" s="86"/>
    </row>
    <row r="33" spans="1:9" ht="15" thickBot="1">
      <c r="A33" s="215"/>
      <c r="B33" s="220"/>
      <c r="C33" s="221">
        <f>IF(A33="","",INDEX('[3]Nimilista'!$B$6:$B$255,A33))</f>
      </c>
      <c r="D33" s="222">
        <f>IF(A33="","",INDEX('[3]Nimilista'!$C$6:$C$255,A33))</f>
      </c>
      <c r="E33" s="223"/>
      <c r="F33" s="224" t="s">
        <v>279</v>
      </c>
      <c r="G33" s="229"/>
      <c r="H33" s="230"/>
      <c r="I33" s="86"/>
    </row>
    <row r="34" spans="1:9" ht="15">
      <c r="A34" s="215"/>
      <c r="B34" s="225" t="s">
        <v>181</v>
      </c>
      <c r="C34" s="226" t="s">
        <v>192</v>
      </c>
      <c r="D34" s="227" t="s">
        <v>19</v>
      </c>
      <c r="E34" s="228" t="s">
        <v>279</v>
      </c>
      <c r="F34" s="229" t="s">
        <v>292</v>
      </c>
      <c r="G34" s="229"/>
      <c r="H34" s="230"/>
      <c r="I34" s="86"/>
    </row>
    <row r="35" spans="1:9" ht="15" thickBot="1">
      <c r="A35" s="215"/>
      <c r="B35" s="231" t="s">
        <v>181</v>
      </c>
      <c r="C35" s="232" t="s">
        <v>148</v>
      </c>
      <c r="D35" s="233" t="s">
        <v>69</v>
      </c>
      <c r="E35" s="219" t="s">
        <v>280</v>
      </c>
      <c r="F35" s="229"/>
      <c r="G35" s="234" t="s">
        <v>279</v>
      </c>
      <c r="H35" s="230"/>
      <c r="I35" s="86"/>
    </row>
    <row r="36" spans="1:9" ht="15">
      <c r="A36" s="215"/>
      <c r="B36" s="216" t="s">
        <v>181</v>
      </c>
      <c r="C36" s="217" t="s">
        <v>157</v>
      </c>
      <c r="D36" s="218" t="s">
        <v>158</v>
      </c>
      <c r="E36" s="219" t="s">
        <v>281</v>
      </c>
      <c r="F36" s="229"/>
      <c r="G36" s="230" t="s">
        <v>297</v>
      </c>
      <c r="H36" s="230"/>
      <c r="I36" s="86"/>
    </row>
    <row r="37" spans="1:9" ht="15" thickBot="1">
      <c r="A37" s="215"/>
      <c r="B37" s="220" t="s">
        <v>180</v>
      </c>
      <c r="C37" s="221" t="s">
        <v>125</v>
      </c>
      <c r="D37" s="222" t="s">
        <v>69</v>
      </c>
      <c r="E37" s="223" t="s">
        <v>282</v>
      </c>
      <c r="F37" s="234" t="s">
        <v>281</v>
      </c>
      <c r="G37" s="230"/>
      <c r="H37" s="230"/>
      <c r="I37" s="86"/>
    </row>
    <row r="38" spans="1:9" ht="15">
      <c r="A38" s="215"/>
      <c r="B38" s="225"/>
      <c r="C38" s="226">
        <f>IF(A38="","",INDEX('[3]Nimilista'!$B$6:$B$255,A38))</f>
      </c>
      <c r="D38" s="227">
        <f>IF(A38="","",INDEX('[3]Nimilista'!$C$6:$C$255,A38))</f>
      </c>
      <c r="E38" s="242"/>
      <c r="F38" s="219" t="s">
        <v>293</v>
      </c>
      <c r="G38" s="230"/>
      <c r="H38" s="230"/>
      <c r="I38" s="86"/>
    </row>
    <row r="39" spans="1:9" ht="15" thickBot="1">
      <c r="A39" s="215"/>
      <c r="B39" s="231" t="s">
        <v>181</v>
      </c>
      <c r="C39" s="232" t="s">
        <v>146</v>
      </c>
      <c r="D39" s="233" t="s">
        <v>138</v>
      </c>
      <c r="E39" s="243"/>
      <c r="F39" s="243"/>
      <c r="G39" s="244"/>
      <c r="H39" s="244"/>
      <c r="I39" s="86"/>
    </row>
    <row r="40" spans="1:9" ht="15">
      <c r="A40" s="206"/>
      <c r="B40" s="208"/>
      <c r="C40" s="206"/>
      <c r="D40" s="206"/>
      <c r="E40" s="245"/>
      <c r="F40" s="245"/>
      <c r="G40" s="245"/>
      <c r="H40" s="245"/>
      <c r="I40" s="86"/>
    </row>
    <row r="41" spans="1:8" ht="16.5">
      <c r="A41" s="204"/>
      <c r="B41" s="205"/>
      <c r="C41" s="204"/>
      <c r="D41" s="204"/>
      <c r="E41" s="205"/>
      <c r="F41" s="205"/>
      <c r="G41" s="205"/>
      <c r="H41" s="205"/>
    </row>
    <row r="42" spans="1:8" ht="16.5">
      <c r="A42" s="204"/>
      <c r="B42" s="205"/>
      <c r="C42" s="204"/>
      <c r="D42" s="204"/>
      <c r="E42" s="205"/>
      <c r="F42" s="205"/>
      <c r="G42" s="205"/>
      <c r="H42" s="205"/>
    </row>
  </sheetData>
  <mergeCells count="3">
    <mergeCell ref="D1:E1"/>
    <mergeCell ref="D2:E2"/>
    <mergeCell ref="D3:E3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7">
    <pageSetUpPr fitToPage="1"/>
  </sheetPr>
  <dimension ref="A1:J13"/>
  <sheetViews>
    <sheetView showGridLines="0" zoomScale="75" zoomScaleNormal="75" workbookViewId="0" topLeftCell="A1">
      <selection activeCell="F9" sqref="F9"/>
    </sheetView>
  </sheetViews>
  <sheetFormatPr defaultColWidth="8.88671875" defaultRowHeight="19.5" customHeight="1"/>
  <cols>
    <col min="1" max="1" width="4.3359375" style="204" customWidth="1"/>
    <col min="2" max="2" width="3.21484375" style="205" customWidth="1"/>
    <col min="3" max="3" width="23.21484375" style="204" customWidth="1"/>
    <col min="4" max="4" width="10.5546875" style="204" customWidth="1"/>
    <col min="5" max="5" width="18.4453125" style="205" customWidth="1"/>
    <col min="6" max="8" width="15.21484375" style="205" customWidth="1"/>
    <col min="9" max="16384" width="7.4453125" style="204" customWidth="1"/>
  </cols>
  <sheetData>
    <row r="1" spans="2:8" ht="19.5" customHeight="1">
      <c r="B1" s="268"/>
      <c r="C1" s="269" t="s">
        <v>172</v>
      </c>
      <c r="D1" s="546" t="s">
        <v>112</v>
      </c>
      <c r="E1" s="547"/>
      <c r="F1" s="268"/>
      <c r="G1" s="268"/>
      <c r="H1" s="270"/>
    </row>
    <row r="2" spans="2:9" ht="19.5" customHeight="1">
      <c r="B2" s="271"/>
      <c r="C2" s="272" t="s">
        <v>173</v>
      </c>
      <c r="D2" s="548" t="s">
        <v>113</v>
      </c>
      <c r="E2" s="549"/>
      <c r="F2" s="273"/>
      <c r="G2" s="273"/>
      <c r="H2" s="274"/>
      <c r="I2" s="275"/>
    </row>
    <row r="3" spans="2:9" ht="19.5" customHeight="1">
      <c r="B3" s="271"/>
      <c r="C3" s="272" t="s">
        <v>174</v>
      </c>
      <c r="D3" s="550">
        <v>39516</v>
      </c>
      <c r="E3" s="551"/>
      <c r="F3" s="276"/>
      <c r="G3" s="276"/>
      <c r="H3" s="276"/>
      <c r="I3" s="275"/>
    </row>
    <row r="4" spans="2:9" ht="24.75" customHeight="1" thickBot="1">
      <c r="B4" s="297"/>
      <c r="C4" s="298"/>
      <c r="D4" s="298"/>
      <c r="E4" s="299"/>
      <c r="F4" s="299"/>
      <c r="G4" s="299"/>
      <c r="H4" s="299"/>
      <c r="I4" s="300"/>
    </row>
    <row r="5" spans="1:10" ht="24.75" customHeight="1">
      <c r="A5" s="301"/>
      <c r="B5" s="302" t="s">
        <v>197</v>
      </c>
      <c r="C5" s="303" t="s">
        <v>212</v>
      </c>
      <c r="D5" s="304" t="s">
        <v>17</v>
      </c>
      <c r="E5" s="305" t="s">
        <v>220</v>
      </c>
      <c r="F5" s="305"/>
      <c r="G5" s="305"/>
      <c r="H5" s="276"/>
      <c r="I5" s="306"/>
      <c r="J5" s="205"/>
    </row>
    <row r="6" spans="1:10" ht="24.75" customHeight="1" thickBot="1">
      <c r="A6" s="301"/>
      <c r="B6" s="307" t="s">
        <v>199</v>
      </c>
      <c r="C6" s="308" t="s">
        <v>213</v>
      </c>
      <c r="D6" s="309" t="s">
        <v>69</v>
      </c>
      <c r="E6" s="310" t="s">
        <v>221</v>
      </c>
      <c r="F6" s="311" t="s">
        <v>220</v>
      </c>
      <c r="G6" s="305"/>
      <c r="H6" s="276"/>
      <c r="I6" s="306"/>
      <c r="J6" s="205"/>
    </row>
    <row r="7" spans="1:10" ht="24.75" customHeight="1">
      <c r="A7" s="301"/>
      <c r="B7" s="312" t="s">
        <v>198</v>
      </c>
      <c r="C7" s="313" t="s">
        <v>214</v>
      </c>
      <c r="D7" s="314" t="s">
        <v>69</v>
      </c>
      <c r="E7" s="315" t="s">
        <v>222</v>
      </c>
      <c r="F7" s="316" t="s">
        <v>228</v>
      </c>
      <c r="G7" s="317"/>
      <c r="H7" s="276"/>
      <c r="I7" s="306"/>
      <c r="J7" s="205"/>
    </row>
    <row r="8" spans="1:10" ht="24.75" customHeight="1" thickBot="1">
      <c r="A8" s="301"/>
      <c r="B8" s="318" t="s">
        <v>200</v>
      </c>
      <c r="C8" s="319" t="s">
        <v>215</v>
      </c>
      <c r="D8" s="323" t="s">
        <v>132</v>
      </c>
      <c r="E8" s="305" t="s">
        <v>223</v>
      </c>
      <c r="F8" s="316"/>
      <c r="G8" s="311" t="s">
        <v>226</v>
      </c>
      <c r="H8" s="276"/>
      <c r="I8" s="306"/>
      <c r="J8" s="205"/>
    </row>
    <row r="9" spans="1:10" ht="24.75" customHeight="1">
      <c r="A9" s="301"/>
      <c r="B9" s="302" t="s">
        <v>201</v>
      </c>
      <c r="C9" s="303" t="s">
        <v>216</v>
      </c>
      <c r="D9" s="324" t="s">
        <v>69</v>
      </c>
      <c r="E9" s="305" t="s">
        <v>224</v>
      </c>
      <c r="F9" s="316"/>
      <c r="G9" s="317" t="s">
        <v>230</v>
      </c>
      <c r="H9" s="325"/>
      <c r="I9" s="306"/>
      <c r="J9" s="205"/>
    </row>
    <row r="10" spans="1:10" ht="24.75" customHeight="1" thickBot="1">
      <c r="A10" s="301"/>
      <c r="B10" s="307" t="s">
        <v>175</v>
      </c>
      <c r="C10" s="308" t="s">
        <v>217</v>
      </c>
      <c r="D10" s="309" t="s">
        <v>69</v>
      </c>
      <c r="E10" s="310" t="s">
        <v>225</v>
      </c>
      <c r="F10" s="326" t="s">
        <v>226</v>
      </c>
      <c r="G10" s="317"/>
      <c r="H10" s="325"/>
      <c r="I10" s="306"/>
      <c r="J10" s="205"/>
    </row>
    <row r="11" spans="1:10" ht="24.75" customHeight="1">
      <c r="A11" s="301"/>
      <c r="B11" s="312" t="s">
        <v>202</v>
      </c>
      <c r="C11" s="313" t="s">
        <v>218</v>
      </c>
      <c r="D11" s="327" t="s">
        <v>19</v>
      </c>
      <c r="E11" s="315" t="s">
        <v>226</v>
      </c>
      <c r="F11" s="305" t="s">
        <v>229</v>
      </c>
      <c r="G11" s="317"/>
      <c r="H11" s="325"/>
      <c r="I11" s="306"/>
      <c r="J11" s="205"/>
    </row>
    <row r="12" spans="1:10" ht="24.75" customHeight="1" thickBot="1">
      <c r="A12" s="301"/>
      <c r="B12" s="318" t="s">
        <v>203</v>
      </c>
      <c r="C12" s="319" t="s">
        <v>219</v>
      </c>
      <c r="D12" s="328" t="s">
        <v>69</v>
      </c>
      <c r="E12" s="305" t="s">
        <v>227</v>
      </c>
      <c r="F12" s="305"/>
      <c r="G12" s="317"/>
      <c r="H12" s="325"/>
      <c r="I12" s="306"/>
      <c r="J12" s="205"/>
    </row>
    <row r="13" spans="2:10" ht="24.75" customHeight="1">
      <c r="B13" s="329"/>
      <c r="C13" s="330"/>
      <c r="D13" s="330"/>
      <c r="E13" s="276"/>
      <c r="F13" s="276"/>
      <c r="G13" s="325"/>
      <c r="H13" s="325"/>
      <c r="I13" s="306"/>
      <c r="J13" s="205"/>
    </row>
  </sheetData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9">
    <pageSetUpPr fitToPage="1"/>
  </sheetPr>
  <dimension ref="A1:J22"/>
  <sheetViews>
    <sheetView showGridLines="0" zoomScale="75" zoomScaleNormal="75" workbookViewId="0" topLeftCell="A10">
      <selection activeCell="G12" sqref="G12"/>
    </sheetView>
  </sheetViews>
  <sheetFormatPr defaultColWidth="8.88671875" defaultRowHeight="19.5" customHeight="1"/>
  <cols>
    <col min="1" max="1" width="4.3359375" style="204" customWidth="1"/>
    <col min="2" max="2" width="3.21484375" style="205" customWidth="1"/>
    <col min="3" max="3" width="23.21484375" style="204" customWidth="1"/>
    <col min="4" max="4" width="10.5546875" style="204" customWidth="1"/>
    <col min="5" max="5" width="17.77734375" style="205" customWidth="1"/>
    <col min="6" max="8" width="15.21484375" style="205" customWidth="1"/>
    <col min="9" max="16384" width="7.4453125" style="204" customWidth="1"/>
  </cols>
  <sheetData>
    <row r="1" spans="2:8" ht="19.5" customHeight="1">
      <c r="B1" s="268"/>
      <c r="C1" s="269" t="s">
        <v>172</v>
      </c>
      <c r="D1" s="546" t="s">
        <v>210</v>
      </c>
      <c r="E1" s="547"/>
      <c r="F1" s="268"/>
      <c r="G1" s="268"/>
      <c r="H1" s="268"/>
    </row>
    <row r="2" spans="2:9" ht="19.5" customHeight="1">
      <c r="B2" s="271"/>
      <c r="C2" s="272" t="s">
        <v>173</v>
      </c>
      <c r="D2" s="548" t="s">
        <v>163</v>
      </c>
      <c r="E2" s="549"/>
      <c r="F2" s="273"/>
      <c r="G2" s="273"/>
      <c r="H2" s="273"/>
      <c r="I2" s="275"/>
    </row>
    <row r="3" spans="2:9" ht="19.5" customHeight="1">
      <c r="B3" s="271"/>
      <c r="C3" s="272" t="s">
        <v>174</v>
      </c>
      <c r="D3" s="550">
        <v>39516</v>
      </c>
      <c r="E3" s="551"/>
      <c r="F3" s="276"/>
      <c r="G3" s="276"/>
      <c r="H3" s="276"/>
      <c r="I3" s="275"/>
    </row>
    <row r="4" spans="2:9" ht="24.75" customHeight="1" thickBot="1">
      <c r="B4" s="297"/>
      <c r="C4" s="298"/>
      <c r="D4" s="298"/>
      <c r="E4" s="299"/>
      <c r="F4" s="299"/>
      <c r="G4" s="299"/>
      <c r="H4" s="299"/>
      <c r="I4" s="300"/>
    </row>
    <row r="5" spans="1:10" ht="24.75" customHeight="1">
      <c r="A5" s="301"/>
      <c r="B5" s="302" t="s">
        <v>197</v>
      </c>
      <c r="C5" s="303" t="s">
        <v>231</v>
      </c>
      <c r="D5" s="331" t="s">
        <v>0</v>
      </c>
      <c r="E5" s="305"/>
      <c r="F5" s="305"/>
      <c r="G5" s="305"/>
      <c r="H5" s="305"/>
      <c r="I5" s="306"/>
      <c r="J5" s="205"/>
    </row>
    <row r="6" spans="1:10" ht="24.75" customHeight="1" thickBot="1">
      <c r="A6" s="301"/>
      <c r="B6" s="307"/>
      <c r="C6" s="308">
        <f>IF(A6="","",INDEX('[4]Nimilista'!$B$6:$B$255,A6))</f>
      </c>
      <c r="D6" s="309">
        <f>IF(A6="","",INDEX('[4]Nimilista'!$C$6:$C$255,A6))</f>
      </c>
      <c r="E6" s="310"/>
      <c r="F6" s="311" t="s">
        <v>224</v>
      </c>
      <c r="G6" s="305"/>
      <c r="H6" s="305"/>
      <c r="I6" s="306"/>
      <c r="J6" s="205"/>
    </row>
    <row r="7" spans="1:10" ht="24.75" customHeight="1">
      <c r="A7" s="301"/>
      <c r="B7" s="312" t="s">
        <v>202</v>
      </c>
      <c r="C7" s="313" t="s">
        <v>232</v>
      </c>
      <c r="D7" s="332" t="s">
        <v>69</v>
      </c>
      <c r="E7" s="315" t="s">
        <v>224</v>
      </c>
      <c r="F7" s="316" t="s">
        <v>247</v>
      </c>
      <c r="G7" s="317"/>
      <c r="H7" s="305"/>
      <c r="I7" s="306"/>
      <c r="J7" s="205"/>
    </row>
    <row r="8" spans="1:10" ht="24.75" customHeight="1" thickBot="1">
      <c r="A8" s="301"/>
      <c r="B8" s="318" t="s">
        <v>204</v>
      </c>
      <c r="C8" s="319" t="s">
        <v>233</v>
      </c>
      <c r="D8" s="333" t="s">
        <v>0</v>
      </c>
      <c r="E8" s="305" t="s">
        <v>241</v>
      </c>
      <c r="F8" s="316"/>
      <c r="G8" s="311" t="s">
        <v>248</v>
      </c>
      <c r="H8" s="305"/>
      <c r="I8" s="306"/>
      <c r="J8" s="205"/>
    </row>
    <row r="9" spans="1:10" ht="24.75" customHeight="1">
      <c r="A9" s="301"/>
      <c r="B9" s="302" t="s">
        <v>199</v>
      </c>
      <c r="C9" s="303" t="s">
        <v>234</v>
      </c>
      <c r="D9" s="331" t="s">
        <v>69</v>
      </c>
      <c r="E9" s="305" t="s">
        <v>242</v>
      </c>
      <c r="F9" s="316"/>
      <c r="G9" s="316" t="s">
        <v>254</v>
      </c>
      <c r="H9" s="305"/>
      <c r="I9" s="306"/>
      <c r="J9" s="205"/>
    </row>
    <row r="10" spans="1:10" ht="24.75" customHeight="1" thickBot="1">
      <c r="A10" s="301"/>
      <c r="B10" s="307" t="s">
        <v>205</v>
      </c>
      <c r="C10" s="308" t="s">
        <v>235</v>
      </c>
      <c r="D10" s="309" t="s">
        <v>19</v>
      </c>
      <c r="E10" s="310" t="s">
        <v>243</v>
      </c>
      <c r="F10" s="326" t="s">
        <v>248</v>
      </c>
      <c r="G10" s="316"/>
      <c r="H10" s="305"/>
      <c r="I10" s="306"/>
      <c r="J10" s="205"/>
    </row>
    <row r="11" spans="1:10" ht="24.75" customHeight="1">
      <c r="A11" s="301"/>
      <c r="B11" s="312"/>
      <c r="C11" s="313">
        <f>IF(A11="","",INDEX('[4]Nimilista'!$B$6:$B$255,A11))</f>
      </c>
      <c r="D11" s="332">
        <f>IF(A11="","",INDEX('[4]Nimilista'!$C$6:$C$255,A11))</f>
      </c>
      <c r="E11" s="315"/>
      <c r="F11" s="305" t="s">
        <v>249</v>
      </c>
      <c r="G11" s="316"/>
      <c r="H11" s="305"/>
      <c r="I11" s="306"/>
      <c r="J11" s="205"/>
    </row>
    <row r="12" spans="1:10" ht="24.75" customHeight="1" thickBot="1">
      <c r="A12" s="301"/>
      <c r="B12" s="318" t="s">
        <v>201</v>
      </c>
      <c r="C12" s="319" t="s">
        <v>217</v>
      </c>
      <c r="D12" s="333" t="s">
        <v>69</v>
      </c>
      <c r="E12" s="305"/>
      <c r="F12" s="305"/>
      <c r="G12" s="316"/>
      <c r="H12" s="311" t="s">
        <v>248</v>
      </c>
      <c r="I12" s="306"/>
      <c r="J12" s="205"/>
    </row>
    <row r="13" spans="1:10" ht="24.75" customHeight="1" thickBot="1">
      <c r="A13" s="334"/>
      <c r="B13" s="335"/>
      <c r="C13" s="336"/>
      <c r="D13" s="336"/>
      <c r="E13" s="305"/>
      <c r="F13" s="305"/>
      <c r="G13" s="316"/>
      <c r="H13" s="337" t="s">
        <v>256</v>
      </c>
      <c r="I13" s="306"/>
      <c r="J13" s="205"/>
    </row>
    <row r="14" spans="1:10" ht="24.75" customHeight="1">
      <c r="A14" s="301"/>
      <c r="B14" s="302" t="s">
        <v>200</v>
      </c>
      <c r="C14" s="303" t="s">
        <v>236</v>
      </c>
      <c r="D14" s="331" t="s">
        <v>131</v>
      </c>
      <c r="E14" s="305"/>
      <c r="F14" s="305"/>
      <c r="G14" s="316"/>
      <c r="H14" s="317"/>
      <c r="I14" s="306"/>
      <c r="J14" s="205"/>
    </row>
    <row r="15" spans="1:10" ht="24.75" customHeight="1" thickBot="1">
      <c r="A15" s="301"/>
      <c r="B15" s="307"/>
      <c r="C15" s="308">
        <f>IF(A15="","",INDEX('[4]Nimilista'!$B$6:$B$255,A15))</f>
      </c>
      <c r="D15" s="309">
        <f>IF(A15="","",INDEX('[4]Nimilista'!$C$6:$C$255,A15))</f>
      </c>
      <c r="E15" s="310"/>
      <c r="F15" s="311" t="s">
        <v>250</v>
      </c>
      <c r="G15" s="316"/>
      <c r="H15" s="317"/>
      <c r="I15" s="306"/>
      <c r="J15" s="205"/>
    </row>
    <row r="16" spans="1:10" ht="24.75" customHeight="1">
      <c r="A16" s="301"/>
      <c r="B16" s="312" t="s">
        <v>175</v>
      </c>
      <c r="C16" s="313" t="s">
        <v>237</v>
      </c>
      <c r="D16" s="332" t="s">
        <v>158</v>
      </c>
      <c r="E16" s="315" t="s">
        <v>222</v>
      </c>
      <c r="F16" s="316" t="s">
        <v>251</v>
      </c>
      <c r="G16" s="316"/>
      <c r="H16" s="317"/>
      <c r="I16" s="306"/>
      <c r="J16" s="205"/>
    </row>
    <row r="17" spans="1:10" ht="24.75" customHeight="1" thickBot="1">
      <c r="A17" s="301"/>
      <c r="B17" s="318" t="s">
        <v>206</v>
      </c>
      <c r="C17" s="319" t="s">
        <v>214</v>
      </c>
      <c r="D17" s="333" t="s">
        <v>69</v>
      </c>
      <c r="E17" s="305" t="s">
        <v>244</v>
      </c>
      <c r="F17" s="316"/>
      <c r="G17" s="326" t="s">
        <v>250</v>
      </c>
      <c r="H17" s="317"/>
      <c r="I17" s="306"/>
      <c r="J17" s="205"/>
    </row>
    <row r="18" spans="1:10" ht="24.75" customHeight="1">
      <c r="A18" s="301"/>
      <c r="B18" s="302" t="s">
        <v>207</v>
      </c>
      <c r="C18" s="303" t="s">
        <v>238</v>
      </c>
      <c r="D18" s="331" t="s">
        <v>69</v>
      </c>
      <c r="E18" s="305" t="s">
        <v>245</v>
      </c>
      <c r="F18" s="316"/>
      <c r="G18" s="317" t="s">
        <v>255</v>
      </c>
      <c r="H18" s="317"/>
      <c r="I18" s="306"/>
      <c r="J18" s="205"/>
    </row>
    <row r="19" spans="1:10" ht="24.75" customHeight="1" thickBot="1">
      <c r="A19" s="301"/>
      <c r="B19" s="307" t="s">
        <v>198</v>
      </c>
      <c r="C19" s="308" t="s">
        <v>239</v>
      </c>
      <c r="D19" s="309" t="s">
        <v>0</v>
      </c>
      <c r="E19" s="310" t="s">
        <v>246</v>
      </c>
      <c r="F19" s="326" t="s">
        <v>252</v>
      </c>
      <c r="G19" s="317"/>
      <c r="H19" s="317"/>
      <c r="I19" s="306"/>
      <c r="J19" s="205"/>
    </row>
    <row r="20" spans="1:10" ht="24.75" customHeight="1">
      <c r="A20" s="301"/>
      <c r="B20" s="312"/>
      <c r="C20" s="313">
        <f>IF(A20="","",INDEX('[4]Nimilista'!$B$6:$B$255,A20))</f>
      </c>
      <c r="D20" s="332">
        <f>IF(A20="","",INDEX('[4]Nimilista'!$C$6:$C$255,A20))</f>
      </c>
      <c r="E20" s="315"/>
      <c r="F20" s="305" t="s">
        <v>253</v>
      </c>
      <c r="G20" s="317"/>
      <c r="H20" s="317"/>
      <c r="I20" s="306"/>
      <c r="J20" s="205"/>
    </row>
    <row r="21" spans="1:10" ht="24.75" customHeight="1" thickBot="1">
      <c r="A21" s="301"/>
      <c r="B21" s="318" t="s">
        <v>203</v>
      </c>
      <c r="C21" s="319" t="s">
        <v>240</v>
      </c>
      <c r="D21" s="333" t="s">
        <v>0</v>
      </c>
      <c r="E21" s="305"/>
      <c r="F21" s="305"/>
      <c r="G21" s="317"/>
      <c r="H21" s="317"/>
      <c r="I21" s="338"/>
      <c r="J21" s="205"/>
    </row>
    <row r="22" spans="2:10" ht="24.75" customHeight="1">
      <c r="B22" s="339"/>
      <c r="C22" s="339"/>
      <c r="D22" s="339"/>
      <c r="E22" s="340"/>
      <c r="F22" s="276"/>
      <c r="G22" s="325"/>
      <c r="H22" s="325"/>
      <c r="I22" s="306"/>
      <c r="J22" s="205"/>
    </row>
  </sheetData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6">
    <pageSetUpPr fitToPage="1"/>
  </sheetPr>
  <dimension ref="A1:J13"/>
  <sheetViews>
    <sheetView showGridLines="0" zoomScale="75" zoomScaleNormal="75" workbookViewId="0" topLeftCell="A1">
      <selection activeCell="D14" sqref="D14"/>
    </sheetView>
  </sheetViews>
  <sheetFormatPr defaultColWidth="8.88671875" defaultRowHeight="19.5" customHeight="1"/>
  <cols>
    <col min="1" max="1" width="4.3359375" style="204" customWidth="1"/>
    <col min="2" max="2" width="3.21484375" style="205" customWidth="1"/>
    <col min="3" max="3" width="23.21484375" style="204" customWidth="1"/>
    <col min="4" max="4" width="10.5546875" style="204" customWidth="1"/>
    <col min="5" max="8" width="15.21484375" style="205" customWidth="1"/>
    <col min="9" max="16384" width="7.4453125" style="204" customWidth="1"/>
  </cols>
  <sheetData>
    <row r="1" spans="2:8" ht="19.5" customHeight="1">
      <c r="B1" s="268"/>
      <c r="C1" s="269" t="s">
        <v>172</v>
      </c>
      <c r="D1" s="546" t="s">
        <v>112</v>
      </c>
      <c r="E1" s="547"/>
      <c r="F1" s="268"/>
      <c r="G1" s="268"/>
      <c r="H1" s="270"/>
    </row>
    <row r="2" spans="2:9" ht="19.5" customHeight="1">
      <c r="B2" s="271"/>
      <c r="C2" s="272" t="s">
        <v>173</v>
      </c>
      <c r="D2" s="548" t="s">
        <v>139</v>
      </c>
      <c r="E2" s="549"/>
      <c r="F2" s="273"/>
      <c r="G2" s="273"/>
      <c r="H2" s="274"/>
      <c r="I2" s="275"/>
    </row>
    <row r="3" spans="2:9" ht="19.5" customHeight="1">
      <c r="B3" s="271"/>
      <c r="C3" s="272" t="s">
        <v>174</v>
      </c>
      <c r="D3" s="550">
        <v>39516</v>
      </c>
      <c r="E3" s="551"/>
      <c r="F3" s="276"/>
      <c r="G3" s="276"/>
      <c r="H3" s="276"/>
      <c r="I3" s="275"/>
    </row>
    <row r="4" spans="2:9" ht="24.75" customHeight="1" thickBot="1">
      <c r="B4" s="297"/>
      <c r="C4" s="298"/>
      <c r="D4" s="298"/>
      <c r="E4" s="299"/>
      <c r="F4" s="299"/>
      <c r="G4" s="299"/>
      <c r="H4" s="299"/>
      <c r="I4" s="300"/>
    </row>
    <row r="5" spans="1:10" ht="24.75" customHeight="1">
      <c r="A5" s="301"/>
      <c r="B5" s="302" t="s">
        <v>197</v>
      </c>
      <c r="C5" s="303" t="s">
        <v>257</v>
      </c>
      <c r="D5" s="304" t="s">
        <v>54</v>
      </c>
      <c r="E5" s="305" t="s">
        <v>264</v>
      </c>
      <c r="F5" s="305"/>
      <c r="G5" s="305"/>
      <c r="H5" s="276"/>
      <c r="I5" s="306"/>
      <c r="J5" s="205"/>
    </row>
    <row r="6" spans="1:10" ht="24.75" customHeight="1" thickBot="1">
      <c r="A6" s="301"/>
      <c r="B6" s="307" t="s">
        <v>198</v>
      </c>
      <c r="C6" s="308" t="s">
        <v>258</v>
      </c>
      <c r="D6" s="309" t="s">
        <v>69</v>
      </c>
      <c r="E6" s="310" t="s">
        <v>265</v>
      </c>
      <c r="F6" s="311" t="s">
        <v>264</v>
      </c>
      <c r="G6" s="305"/>
      <c r="H6" s="276"/>
      <c r="I6" s="306"/>
      <c r="J6" s="205"/>
    </row>
    <row r="7" spans="1:10" ht="24.75" customHeight="1">
      <c r="A7" s="301"/>
      <c r="B7" s="312" t="s">
        <v>199</v>
      </c>
      <c r="C7" s="313" t="s">
        <v>234</v>
      </c>
      <c r="D7" s="314" t="s">
        <v>69</v>
      </c>
      <c r="E7" s="315" t="s">
        <v>266</v>
      </c>
      <c r="F7" s="316" t="s">
        <v>272</v>
      </c>
      <c r="G7" s="317"/>
      <c r="H7" s="276"/>
      <c r="I7" s="306"/>
      <c r="J7" s="205"/>
    </row>
    <row r="8" spans="1:10" ht="24.75" customHeight="1" thickBot="1">
      <c r="A8" s="301"/>
      <c r="B8" s="318" t="s">
        <v>200</v>
      </c>
      <c r="C8" s="319" t="s">
        <v>259</v>
      </c>
      <c r="D8" s="323" t="s">
        <v>69</v>
      </c>
      <c r="E8" s="305" t="s">
        <v>267</v>
      </c>
      <c r="F8" s="316"/>
      <c r="G8" s="311" t="s">
        <v>270</v>
      </c>
      <c r="H8" s="276"/>
      <c r="I8" s="306"/>
      <c r="J8" s="205"/>
    </row>
    <row r="9" spans="1:10" ht="24.75" customHeight="1">
      <c r="A9" s="301"/>
      <c r="B9" s="302" t="s">
        <v>201</v>
      </c>
      <c r="C9" s="303" t="s">
        <v>260</v>
      </c>
      <c r="D9" s="324" t="s">
        <v>261</v>
      </c>
      <c r="E9" s="305" t="s">
        <v>268</v>
      </c>
      <c r="F9" s="316"/>
      <c r="G9" s="317" t="s">
        <v>274</v>
      </c>
      <c r="H9" s="325"/>
      <c r="I9" s="306"/>
      <c r="J9" s="205"/>
    </row>
    <row r="10" spans="1:10" ht="24.75" customHeight="1" thickBot="1">
      <c r="A10" s="301"/>
      <c r="B10" s="307" t="s">
        <v>175</v>
      </c>
      <c r="C10" s="308" t="s">
        <v>262</v>
      </c>
      <c r="D10" s="309" t="s">
        <v>143</v>
      </c>
      <c r="E10" s="310" t="s">
        <v>269</v>
      </c>
      <c r="F10" s="326" t="s">
        <v>270</v>
      </c>
      <c r="G10" s="317"/>
      <c r="H10" s="325"/>
      <c r="I10" s="306"/>
      <c r="J10" s="205"/>
    </row>
    <row r="11" spans="1:10" ht="24.75" customHeight="1">
      <c r="A11" s="301"/>
      <c r="B11" s="312" t="s">
        <v>202</v>
      </c>
      <c r="C11" s="313" t="s">
        <v>237</v>
      </c>
      <c r="D11" s="327" t="s">
        <v>158</v>
      </c>
      <c r="E11" s="315" t="s">
        <v>270</v>
      </c>
      <c r="F11" s="305" t="s">
        <v>273</v>
      </c>
      <c r="G11" s="317"/>
      <c r="H11" s="325"/>
      <c r="I11" s="306"/>
      <c r="J11" s="205"/>
    </row>
    <row r="12" spans="1:10" ht="24.75" customHeight="1" thickBot="1">
      <c r="A12" s="301"/>
      <c r="B12" s="318" t="s">
        <v>203</v>
      </c>
      <c r="C12" s="319" t="s">
        <v>263</v>
      </c>
      <c r="D12" s="328" t="s">
        <v>143</v>
      </c>
      <c r="E12" s="305" t="s">
        <v>271</v>
      </c>
      <c r="F12" s="305"/>
      <c r="G12" s="317"/>
      <c r="H12" s="325"/>
      <c r="I12" s="306"/>
      <c r="J12" s="205"/>
    </row>
    <row r="13" spans="2:10" ht="24.75" customHeight="1">
      <c r="B13" s="329"/>
      <c r="C13" s="330"/>
      <c r="D13" s="330"/>
      <c r="E13" s="276"/>
      <c r="F13" s="276"/>
      <c r="G13" s="325"/>
      <c r="H13" s="325"/>
      <c r="I13" s="306"/>
      <c r="J13" s="205"/>
    </row>
  </sheetData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>
    <pageSetUpPr fitToPage="1"/>
  </sheetPr>
  <dimension ref="A1:J16"/>
  <sheetViews>
    <sheetView showGridLines="0" zoomScale="75" zoomScaleNormal="75" workbookViewId="0" topLeftCell="A1">
      <selection activeCell="D18" sqref="D18"/>
    </sheetView>
  </sheetViews>
  <sheetFormatPr defaultColWidth="8.88671875" defaultRowHeight="19.5" customHeight="1"/>
  <cols>
    <col min="1" max="1" width="4.3359375" style="204" customWidth="1"/>
    <col min="2" max="2" width="3.21484375" style="205" customWidth="1"/>
    <col min="3" max="3" width="23.21484375" style="204" customWidth="1"/>
    <col min="4" max="4" width="10.5546875" style="204" customWidth="1"/>
    <col min="5" max="8" width="15.21484375" style="205" customWidth="1"/>
    <col min="9" max="16384" width="7.4453125" style="204" customWidth="1"/>
  </cols>
  <sheetData>
    <row r="1" spans="2:8" ht="19.5" customHeight="1">
      <c r="B1" s="268"/>
      <c r="C1" s="269" t="s">
        <v>172</v>
      </c>
      <c r="D1" s="546" t="s">
        <v>112</v>
      </c>
      <c r="E1" s="547"/>
      <c r="F1" s="268"/>
      <c r="G1" s="268"/>
      <c r="H1" s="270"/>
    </row>
    <row r="2" spans="2:9" ht="19.5" customHeight="1">
      <c r="B2" s="271"/>
      <c r="C2" s="272" t="s">
        <v>173</v>
      </c>
      <c r="D2" s="548"/>
      <c r="E2" s="549"/>
      <c r="F2" s="273"/>
      <c r="G2" s="273"/>
      <c r="H2" s="274"/>
      <c r="I2" s="275"/>
    </row>
    <row r="3" spans="2:9" ht="19.5" customHeight="1">
      <c r="B3" s="271"/>
      <c r="C3" s="272" t="s">
        <v>174</v>
      </c>
      <c r="D3" s="550">
        <v>39516</v>
      </c>
      <c r="E3" s="551"/>
      <c r="F3" s="276"/>
      <c r="G3" s="276"/>
      <c r="H3" s="276"/>
      <c r="I3" s="275"/>
    </row>
    <row r="4" spans="2:9" ht="24.75" customHeight="1" thickBot="1">
      <c r="B4" s="297"/>
      <c r="C4" s="298"/>
      <c r="D4" s="298"/>
      <c r="E4" s="299"/>
      <c r="F4" s="299"/>
      <c r="G4" s="299"/>
      <c r="H4" s="299"/>
      <c r="I4" s="300"/>
    </row>
    <row r="5" spans="1:10" ht="24.75" customHeight="1">
      <c r="A5" s="301"/>
      <c r="B5" s="302"/>
      <c r="C5" s="303"/>
      <c r="D5" s="304"/>
      <c r="E5" s="305"/>
      <c r="F5" s="305"/>
      <c r="G5" s="305"/>
      <c r="H5" s="276"/>
      <c r="I5" s="306"/>
      <c r="J5" s="205"/>
    </row>
    <row r="6" spans="1:10" ht="24.75" customHeight="1" thickBot="1">
      <c r="A6" s="301"/>
      <c r="B6" s="307"/>
      <c r="C6" s="308"/>
      <c r="D6" s="309"/>
      <c r="E6" s="310"/>
      <c r="F6" s="311"/>
      <c r="G6" s="305"/>
      <c r="H6" s="276"/>
      <c r="I6" s="306"/>
      <c r="J6" s="205"/>
    </row>
    <row r="7" spans="1:10" ht="24.75" customHeight="1">
      <c r="A7" s="301"/>
      <c r="B7" s="312"/>
      <c r="C7" s="313"/>
      <c r="D7" s="314"/>
      <c r="E7" s="315"/>
      <c r="F7" s="316"/>
      <c r="G7" s="317"/>
      <c r="H7" s="276"/>
      <c r="I7" s="306"/>
      <c r="J7" s="205"/>
    </row>
    <row r="8" spans="1:10" ht="24.75" customHeight="1" thickBot="1">
      <c r="A8" s="301"/>
      <c r="B8" s="318"/>
      <c r="C8" s="319"/>
      <c r="D8" s="323"/>
      <c r="E8" s="305"/>
      <c r="F8" s="316"/>
      <c r="G8" s="311"/>
      <c r="H8" s="276"/>
      <c r="I8" s="306"/>
      <c r="J8" s="205"/>
    </row>
    <row r="9" spans="1:10" ht="24.75" customHeight="1">
      <c r="A9" s="301"/>
      <c r="B9" s="302"/>
      <c r="C9" s="303"/>
      <c r="D9" s="324"/>
      <c r="E9" s="305"/>
      <c r="F9" s="316"/>
      <c r="G9" s="317"/>
      <c r="H9" s="325"/>
      <c r="I9" s="306"/>
      <c r="J9" s="205"/>
    </row>
    <row r="10" spans="1:10" ht="24.75" customHeight="1" thickBot="1">
      <c r="A10" s="301"/>
      <c r="B10" s="307"/>
      <c r="C10" s="308"/>
      <c r="D10" s="309"/>
      <c r="E10" s="310"/>
      <c r="F10" s="326"/>
      <c r="G10" s="317"/>
      <c r="H10" s="325"/>
      <c r="I10" s="306"/>
      <c r="J10" s="205"/>
    </row>
    <row r="11" spans="1:10" ht="24.75" customHeight="1">
      <c r="A11" s="301"/>
      <c r="B11" s="312"/>
      <c r="C11" s="313"/>
      <c r="D11" s="327"/>
      <c r="E11" s="315"/>
      <c r="F11" s="305"/>
      <c r="G11" s="317"/>
      <c r="H11" s="325"/>
      <c r="I11" s="306"/>
      <c r="J11" s="205"/>
    </row>
    <row r="12" spans="1:10" ht="24.75" customHeight="1" thickBot="1">
      <c r="A12" s="301"/>
      <c r="B12" s="318"/>
      <c r="C12" s="319"/>
      <c r="D12" s="328"/>
      <c r="E12" s="305"/>
      <c r="F12" s="305"/>
      <c r="G12" s="317"/>
      <c r="H12" s="325"/>
      <c r="I12" s="306"/>
      <c r="J12" s="205"/>
    </row>
    <row r="13" spans="2:10" ht="24.75" customHeight="1">
      <c r="B13" s="329"/>
      <c r="C13" s="330"/>
      <c r="D13" s="330"/>
      <c r="E13" s="276"/>
      <c r="F13" s="276"/>
      <c r="G13" s="325"/>
      <c r="H13" s="325"/>
      <c r="I13" s="306"/>
      <c r="J13" s="205"/>
    </row>
    <row r="14" spans="3:5" ht="19.5" customHeight="1">
      <c r="C14" s="453" t="s">
        <v>209</v>
      </c>
      <c r="D14" s="453"/>
      <c r="E14" s="454"/>
    </row>
    <row r="15" ht="19.5" customHeight="1">
      <c r="C15" s="204" t="s">
        <v>211</v>
      </c>
    </row>
    <row r="16" ht="19.5" customHeight="1">
      <c r="C16" s="204" t="s">
        <v>303</v>
      </c>
    </row>
  </sheetData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Tennilä Pekka</cp:lastModifiedBy>
  <cp:lastPrinted>2008-03-08T23:43:45Z</cp:lastPrinted>
  <dcterms:created xsi:type="dcterms:W3CDTF">2005-05-06T10:41:36Z</dcterms:created>
  <dcterms:modified xsi:type="dcterms:W3CDTF">2008-03-10T08:14:40Z</dcterms:modified>
  <cp:category/>
  <cp:version/>
  <cp:contentType/>
  <cp:contentStatus/>
</cp:coreProperties>
</file>